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autoCompressPictures="0"/>
  <bookViews>
    <workbookView xWindow="600" yWindow="80" windowWidth="18460" windowHeight="21100"/>
  </bookViews>
  <sheets>
    <sheet name="ZE ohne URZ" sheetId="5" r:id="rId1"/>
    <sheet name="URZ" sheetId="3" r:id="rId2"/>
    <sheet name="Fakultäten" sheetId="2" r:id="rId3"/>
    <sheet name="Legende" sheetId="6" r:id="rId4"/>
  </sheets>
  <definedNames>
    <definedName name="_xlnm.Print_Area" localSheetId="0">'ZE ohne URZ'!$A$1:$M$87</definedName>
    <definedName name="_xlnm.Print_Titles" localSheetId="0">'ZE ohne URZ'!$1:$4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2" i="5" l="1"/>
  <c r="E53" i="5"/>
  <c r="F52" i="5"/>
  <c r="F53" i="5"/>
  <c r="G52" i="5"/>
  <c r="G53" i="5"/>
  <c r="H52" i="5"/>
  <c r="H48" i="5"/>
  <c r="H53" i="5"/>
  <c r="I52" i="5"/>
  <c r="I48" i="5"/>
  <c r="I53" i="5"/>
  <c r="J52" i="5"/>
  <c r="J48" i="5"/>
  <c r="J53" i="5"/>
  <c r="K52" i="5"/>
  <c r="K48" i="5"/>
  <c r="K53" i="5"/>
  <c r="M53" i="5"/>
  <c r="M52" i="5"/>
  <c r="M48" i="5"/>
  <c r="J63" i="5"/>
  <c r="K63" i="5"/>
  <c r="I87" i="5"/>
  <c r="J87" i="5"/>
  <c r="K87" i="5"/>
  <c r="J43" i="5"/>
  <c r="J14" i="5"/>
  <c r="J15" i="5"/>
  <c r="K14" i="5"/>
  <c r="K15" i="5"/>
  <c r="I15" i="5"/>
  <c r="M15" i="5"/>
  <c r="B78" i="2"/>
  <c r="B79" i="2"/>
  <c r="C78" i="2"/>
  <c r="C79" i="2"/>
  <c r="B152" i="2"/>
  <c r="B153" i="2"/>
  <c r="C152" i="2"/>
  <c r="C153" i="2"/>
  <c r="B140" i="2"/>
  <c r="B141" i="2"/>
  <c r="C140" i="2"/>
  <c r="C141" i="2"/>
  <c r="F95" i="2"/>
  <c r="G95" i="2"/>
  <c r="B95" i="2"/>
  <c r="B96" i="2"/>
  <c r="E94" i="2"/>
  <c r="D94" i="2"/>
  <c r="B15" i="2"/>
  <c r="C13" i="2"/>
  <c r="C15" i="2"/>
  <c r="K36" i="5"/>
  <c r="B36" i="5"/>
  <c r="C36" i="5"/>
  <c r="D36" i="5"/>
  <c r="E36" i="5"/>
  <c r="F36" i="5"/>
  <c r="G36" i="5"/>
  <c r="H36" i="5"/>
  <c r="I36" i="5"/>
  <c r="J36" i="5"/>
  <c r="C30" i="5"/>
  <c r="D30" i="5"/>
  <c r="E30" i="5"/>
  <c r="F30" i="5"/>
  <c r="G30" i="5"/>
  <c r="H30" i="5"/>
  <c r="I30" i="5"/>
  <c r="J30" i="5"/>
  <c r="K30" i="5"/>
  <c r="B10" i="5"/>
  <c r="C10" i="5"/>
  <c r="D10" i="5"/>
  <c r="E10" i="5"/>
  <c r="F10" i="5"/>
  <c r="G10" i="5"/>
  <c r="H10" i="5"/>
  <c r="I10" i="5"/>
  <c r="J10" i="5"/>
  <c r="K10" i="5"/>
  <c r="B30" i="5"/>
  <c r="M30" i="5"/>
  <c r="M36" i="5"/>
  <c r="B43" i="5"/>
  <c r="C43" i="5"/>
  <c r="D43" i="5"/>
  <c r="E43" i="5"/>
  <c r="F43" i="5"/>
  <c r="G43" i="5"/>
  <c r="H43" i="5"/>
  <c r="I43" i="5"/>
  <c r="F55" i="5"/>
  <c r="F63" i="5"/>
  <c r="B63" i="5"/>
  <c r="C63" i="5"/>
  <c r="D63" i="5"/>
  <c r="E63" i="5"/>
  <c r="G63" i="5"/>
  <c r="H63" i="5"/>
  <c r="I63" i="5"/>
  <c r="M68" i="5"/>
  <c r="B72" i="5"/>
  <c r="C72" i="5"/>
  <c r="D72" i="5"/>
  <c r="E72" i="5"/>
  <c r="F72" i="5"/>
  <c r="G72" i="5"/>
  <c r="H72" i="5"/>
  <c r="I72" i="5"/>
  <c r="J72" i="5"/>
  <c r="K72" i="5"/>
  <c r="B87" i="5"/>
  <c r="C87" i="5"/>
  <c r="D87" i="5"/>
  <c r="E87" i="5"/>
  <c r="F87" i="5"/>
  <c r="G87" i="5"/>
  <c r="H87" i="5"/>
  <c r="C39" i="3"/>
  <c r="B39" i="3"/>
  <c r="D32" i="3"/>
  <c r="C25" i="3"/>
  <c r="C27" i="3"/>
  <c r="B21" i="3"/>
  <c r="C19" i="3"/>
  <c r="C21" i="3"/>
  <c r="D19" i="3"/>
  <c r="D21" i="3"/>
  <c r="E19" i="3"/>
  <c r="E21" i="3"/>
  <c r="F19" i="3"/>
  <c r="F21" i="3"/>
  <c r="B13" i="3"/>
  <c r="B146" i="2"/>
  <c r="B133" i="2"/>
  <c r="B128" i="2"/>
  <c r="B115" i="2"/>
  <c r="B109" i="2"/>
  <c r="B102" i="2"/>
  <c r="C95" i="2"/>
  <c r="B71" i="2"/>
  <c r="B65" i="2"/>
  <c r="B54" i="2"/>
  <c r="B47" i="2"/>
  <c r="B41" i="2"/>
  <c r="B35" i="2"/>
  <c r="B86" i="2"/>
  <c r="B28" i="2"/>
  <c r="B8" i="2"/>
  <c r="C6" i="2"/>
  <c r="C8" i="2"/>
  <c r="D6" i="2"/>
  <c r="D8" i="2"/>
  <c r="B21" i="2"/>
  <c r="D37" i="3"/>
  <c r="D39" i="3"/>
  <c r="E37" i="3"/>
  <c r="E39" i="3"/>
  <c r="F37" i="3"/>
  <c r="F39" i="3"/>
  <c r="B121" i="2"/>
  <c r="B40" i="3"/>
  <c r="D34" i="3"/>
  <c r="E32" i="3"/>
  <c r="E34" i="3"/>
  <c r="F32" i="3"/>
  <c r="F34" i="3"/>
  <c r="M72" i="5"/>
  <c r="C96" i="2"/>
  <c r="B16" i="2"/>
  <c r="C16" i="2"/>
  <c r="B9" i="2"/>
  <c r="C9" i="2"/>
  <c r="D9" i="2"/>
  <c r="D95" i="2"/>
  <c r="D96" i="2"/>
  <c r="E95" i="2"/>
  <c r="E96" i="2"/>
  <c r="F96" i="2"/>
  <c r="G96" i="2"/>
  <c r="C11" i="3"/>
  <c r="C13" i="3"/>
  <c r="D25" i="3"/>
  <c r="D27" i="3"/>
  <c r="E25" i="3"/>
  <c r="E27" i="3"/>
  <c r="F25" i="3"/>
  <c r="F27" i="3"/>
  <c r="C40" i="3"/>
  <c r="D11" i="3"/>
  <c r="D13" i="3"/>
  <c r="E11" i="3"/>
  <c r="E13" i="3"/>
  <c r="D40" i="3"/>
  <c r="F11" i="3"/>
  <c r="F13" i="3"/>
  <c r="E40" i="3"/>
  <c r="F40" i="3"/>
  <c r="M43" i="5"/>
  <c r="M87" i="5"/>
  <c r="M10" i="5"/>
  <c r="M16" i="5"/>
  <c r="M63" i="5"/>
</calcChain>
</file>

<file path=xl/sharedStrings.xml><?xml version="1.0" encoding="utf-8"?>
<sst xmlns="http://schemas.openxmlformats.org/spreadsheetml/2006/main" count="318" uniqueCount="168">
  <si>
    <t>Zentrale Einrichtungen</t>
  </si>
  <si>
    <t>Zuweisung</t>
  </si>
  <si>
    <t>SS 2010</t>
  </si>
  <si>
    <t>WS 10/11</t>
  </si>
  <si>
    <t>Ausgaben</t>
  </si>
  <si>
    <t>Literaturversorgung</t>
  </si>
  <si>
    <t>Erweiterte Öffnungszeiten</t>
  </si>
  <si>
    <t>Gesamt</t>
  </si>
  <si>
    <t>Saldo</t>
  </si>
  <si>
    <t>Orientierungstage</t>
  </si>
  <si>
    <t>Patenschaften</t>
  </si>
  <si>
    <t>Betreuung Austauschprogr.</t>
  </si>
  <si>
    <t>Verbesserung Studienerfolgsquote</t>
  </si>
  <si>
    <t>Deutschkurse ISZ</t>
  </si>
  <si>
    <t>Lehrveranst. SDF</t>
  </si>
  <si>
    <t>Move-On Software</t>
  </si>
  <si>
    <t>Infoservice</t>
  </si>
  <si>
    <t>WLAN</t>
  </si>
  <si>
    <t>Drucken</t>
  </si>
  <si>
    <t>E-Learning</t>
  </si>
  <si>
    <t>Speichererweiterung</t>
  </si>
  <si>
    <t>SLK Schlüsselkompetenzen</t>
  </si>
  <si>
    <t>ZBS Zentrale Beratungsstelle</t>
  </si>
  <si>
    <t>QM Qualitätsmanagement</t>
  </si>
  <si>
    <t>ZSL Zentrales Sprachlabor</t>
  </si>
  <si>
    <t>Fremdsprachenausbildung</t>
  </si>
  <si>
    <t>Sprecherziehung</t>
  </si>
  <si>
    <t>Einrichtung eines Praktikums</t>
  </si>
  <si>
    <t>ZMBH Zentrum für Molekularbiologie</t>
  </si>
  <si>
    <t>IBW Institut für Bildungswissenschaften</t>
  </si>
  <si>
    <t xml:space="preserve">Saldo </t>
  </si>
  <si>
    <t>Hochschuldidaktik: Forschendes Lernen</t>
  </si>
  <si>
    <t>Geowissenschaften + ZEGK (Zentrum für europ. Geschichts-und Kulturwiss.)</t>
  </si>
  <si>
    <t>Rontgenfloureszenz-Spektrumanalysator</t>
  </si>
  <si>
    <t>Elektronischer Rechtssprechungsreport (läuft noch)</t>
  </si>
  <si>
    <t>Erstsemesterbetreuung (läuft noch)</t>
  </si>
  <si>
    <t>Dezentrale Einrichtungen - Fakultäten</t>
  </si>
  <si>
    <t>UB Universitätsbibliothek</t>
  </si>
  <si>
    <t>D7 Dezernat für Internationeale Angelegenheiten</t>
  </si>
  <si>
    <t xml:space="preserve">ZLB Zentrum für Lehrerbildung </t>
  </si>
  <si>
    <t xml:space="preserve">Programmakkreditierung </t>
  </si>
  <si>
    <t>Aufbau eines Qualitätsmanagementsystems für Studium und Lehre</t>
  </si>
  <si>
    <t>SS 2009</t>
  </si>
  <si>
    <t>SS 2008</t>
  </si>
  <si>
    <t xml:space="preserve">SS 2007 </t>
  </si>
  <si>
    <t>WS 07/08</t>
  </si>
  <si>
    <t>WS 08/09</t>
  </si>
  <si>
    <t>WS 09/10</t>
  </si>
  <si>
    <t xml:space="preserve">Telefonportal  </t>
  </si>
  <si>
    <t>ZSW-Anmeldung</t>
  </si>
  <si>
    <t>Studieninfotage</t>
  </si>
  <si>
    <t>SS 09 + WS 09/10</t>
  </si>
  <si>
    <t>SS 10  WS 10/11</t>
  </si>
  <si>
    <t>SS 08 + WS 08/09</t>
  </si>
  <si>
    <t>SS 07 + WS 07/08</t>
  </si>
  <si>
    <t>Gesamtsaldo</t>
  </si>
  <si>
    <t xml:space="preserve">Zuweisung </t>
  </si>
  <si>
    <t>Administrativer Fonds</t>
  </si>
  <si>
    <t>Nichtwiss. Angest. VD unbefr.</t>
  </si>
  <si>
    <t>Nichtwiss. Angest. VD befr.</t>
  </si>
  <si>
    <t>Nichtwiss. Angest. TD befr.</t>
  </si>
  <si>
    <t>Praktikant</t>
  </si>
  <si>
    <t>Auf. Monograph.</t>
  </si>
  <si>
    <t>Hiwi o. Abschluß</t>
  </si>
  <si>
    <t>Admin. Fonds Pauschale</t>
  </si>
  <si>
    <t>Nachzahlung SS 09 WS 09/10</t>
  </si>
  <si>
    <t>Anteil Telefonportal für ausl. Studierende</t>
  </si>
  <si>
    <t>Erw. Öffnungsz. Serviceportal für ausl. Studierende</t>
  </si>
  <si>
    <t>Erw. Öffn. Auslandsstudium, -praktika</t>
  </si>
  <si>
    <t>Projekt: Geschäftsmodell für Umsterllung auf Nachfrageorientierung in gestuften Studiengängen</t>
  </si>
  <si>
    <t>Projekt: Modul zur reflektierten Praxiserfahrung</t>
  </si>
  <si>
    <t>Modul "Personale Kompetenzen"</t>
  </si>
  <si>
    <t>Medizinische Fakultät Heidelberg</t>
  </si>
  <si>
    <t>Psychologiesche Beratung im Rahmen der Examensvorbereitung  (läuft noch)</t>
  </si>
  <si>
    <t xml:space="preserve">Juristische Fakultät </t>
  </si>
  <si>
    <t>Beschaffung von Dentalmikroskopen</t>
  </si>
  <si>
    <t>Philosophisches Seminar</t>
  </si>
  <si>
    <t xml:space="preserve">Philosophische Fakultät </t>
  </si>
  <si>
    <t xml:space="preserve">Mund-Zahn-Kieferklinik </t>
  </si>
  <si>
    <t>WS 2007</t>
  </si>
  <si>
    <t xml:space="preserve">WS 10/11 </t>
  </si>
  <si>
    <t>Audioausstatung Kantsaal - Beamer</t>
  </si>
  <si>
    <t>Klassische Archäologie</t>
  </si>
  <si>
    <t>Mobiler Seminarbereich in Abgußsammlung</t>
  </si>
  <si>
    <t>Religionswissenschaf, Sinologie, Japanologie, Ostasiatische Kunstgeschichte</t>
  </si>
  <si>
    <t xml:space="preserve">Studierendensymposium: </t>
  </si>
  <si>
    <t>Baier Digitaldruck</t>
  </si>
  <si>
    <t>Abschlußfeier (Getränke-Hallenpacht)</t>
  </si>
  <si>
    <t>Lateinische Philologie des Mittelalters und der Neuzeit</t>
  </si>
  <si>
    <t>SS 2007</t>
  </si>
  <si>
    <t>Ausgaben (Zuschuß in Gesamtausgaben komplett verausgabt)</t>
  </si>
  <si>
    <t>Papyrologie</t>
  </si>
  <si>
    <t>Retrokatalogiesierung der Institutsbibliothek</t>
  </si>
  <si>
    <t>Ausbau des Sprachlabors -Zuschuß</t>
  </si>
  <si>
    <t>Verlängerte Bibliotheksöffnungszeiten und Bücherbeschaffung - Zuschuß</t>
  </si>
  <si>
    <t>Ausgaben (zwei stud. Hiwis)</t>
  </si>
  <si>
    <t>Fakultät für Verhaltens- und empirische Kulturwissenschaften</t>
  </si>
  <si>
    <t>AHS Allgemeiner Hochschulsport</t>
  </si>
  <si>
    <t>Zuweisung (für Miete und  0,5 E 13 Stelle) - pauschal</t>
  </si>
  <si>
    <t xml:space="preserve">Soziologie </t>
  </si>
  <si>
    <t>Anmietung zusätzlicher Kursräume, Angebotserweiterung</t>
  </si>
  <si>
    <t>Cati-Labor</t>
  </si>
  <si>
    <t>Fakultät für Chemie und Geowissenschaften</t>
  </si>
  <si>
    <t>Geowissenschaften</t>
  </si>
  <si>
    <t>Stereomikroskope 10 Stck.</t>
  </si>
  <si>
    <t>Geographie</t>
  </si>
  <si>
    <t>Aufbau Studiengang Geoarchäologie</t>
  </si>
  <si>
    <t>Fakultät für Biowissenschaften</t>
  </si>
  <si>
    <t>Institut für Pharmazie/Molekulare Biotechnologie</t>
  </si>
  <si>
    <t>Flureszenzspektroskopie Mikrotiterplattenreader - Zuschuss</t>
  </si>
  <si>
    <t>Ausgaben  (Zuschuß in Gesamtausgaben komplett verausgabt)</t>
  </si>
  <si>
    <t xml:space="preserve">Projekt iGem </t>
  </si>
  <si>
    <t xml:space="preserve">Ausgaben  </t>
  </si>
  <si>
    <t>Gerätebeschaffung für  Praktikum "Instrumentelle Analytik"</t>
  </si>
  <si>
    <t>Ausstattung eines Praktikums</t>
  </si>
  <si>
    <t>Verbesserung der Lehre, Zuweisung für acht Monate für Lehrstuhlassistenz E13</t>
  </si>
  <si>
    <t>SS  2007</t>
  </si>
  <si>
    <t>SS 11 WS 11/12</t>
  </si>
  <si>
    <t>Übertrag aus dem Vorjahr</t>
  </si>
  <si>
    <t>Budgetübertrag zu WLAN</t>
  </si>
  <si>
    <t>Sonderzuteilung</t>
  </si>
  <si>
    <t>Budgetübertrag zum E-Learn.</t>
  </si>
  <si>
    <t>Budgetübertrag von Drucken</t>
  </si>
  <si>
    <t xml:space="preserve">Budgetübertrag von Infos und/oder E-Learn. </t>
  </si>
  <si>
    <t>Budgetübertrag aus Info.</t>
  </si>
  <si>
    <t xml:space="preserve">Abrechnung URZ </t>
  </si>
  <si>
    <t>SS 2007 - WS 11/12</t>
  </si>
  <si>
    <t>nichtwiss. = nichtwissenschaftlich</t>
  </si>
  <si>
    <t>wiss. = wissenschaftlich</t>
  </si>
  <si>
    <t>unbefr. = unbefristet</t>
  </si>
  <si>
    <t>befr. = befristet</t>
  </si>
  <si>
    <t>TD = Technischer Dienst</t>
  </si>
  <si>
    <t>VD = Verwaltungsdienst</t>
  </si>
  <si>
    <t>ZSW = Zentrum für Studienberatung, Schlüsselkompetenzen, Wissenschaftliche Weiterbildung (bis 2009)</t>
  </si>
  <si>
    <t xml:space="preserve">ZUV = Zentrale Universitätsverwaltung </t>
  </si>
  <si>
    <t>ZSL = Zentrales Sprachlabor</t>
  </si>
  <si>
    <t>ZLB = Zentrum für Lehrerbildung</t>
  </si>
  <si>
    <t>URZ = Universitätsrechnezentrum</t>
  </si>
  <si>
    <t>UB = Universitätsbibliothek</t>
  </si>
  <si>
    <t>QM = Qualitätsmanagement</t>
  </si>
  <si>
    <t>SLK = Abteilung Schlüsselkompetenzen</t>
  </si>
  <si>
    <t>Verwendete Abkürzungen</t>
  </si>
  <si>
    <t>Wiss. Angest. befr.</t>
  </si>
  <si>
    <t>Stabsstelle Controlling</t>
  </si>
  <si>
    <t>SLK bis WS 9/10 (s.o.)</t>
  </si>
  <si>
    <t>Unterstützung der Arbeit des ZLB (Hiwis)</t>
  </si>
  <si>
    <t>Preissteigerung im Zeitschriftenbereich</t>
  </si>
  <si>
    <t>SS 2012</t>
  </si>
  <si>
    <t>WS 11/12</t>
  </si>
  <si>
    <t>SS 2011</t>
  </si>
  <si>
    <t>Abrechnung der zugewiesenen Mittel aus dem Zentralen Fonds SS 2007 bis  WS 11/12</t>
  </si>
  <si>
    <t>Laufende Kosten  Arbeitsplatz Hiwi</t>
  </si>
  <si>
    <t xml:space="preserve">Saldo Vorsemester </t>
  </si>
  <si>
    <t xml:space="preserve">Ausgaben </t>
  </si>
  <si>
    <t>Umkleide Bootshaus</t>
  </si>
  <si>
    <t xml:space="preserve">0,5 Assistenzstelle </t>
  </si>
  <si>
    <t xml:space="preserve">Anmietung Kursräume </t>
  </si>
  <si>
    <t>Anschaffung eines Mikroskopes</t>
  </si>
  <si>
    <t>Ausstattung eines Praktikums allg.</t>
  </si>
  <si>
    <t>Saldo kumuliert</t>
  </si>
  <si>
    <t>Neuphilologische Fakultät</t>
  </si>
  <si>
    <t>Institut für Deutsch als Fremdsprache</t>
  </si>
  <si>
    <t>Aufbau einer Moodle-Plattform</t>
  </si>
  <si>
    <t>SS  2012</t>
  </si>
  <si>
    <t>noch nicht abgeschlossen</t>
  </si>
  <si>
    <t>Wiss. Ang. ubfr.</t>
  </si>
  <si>
    <t>Career Service</t>
  </si>
  <si>
    <t>Studienberatung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</si>
</sst>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7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wrapText="1" indent="1"/>
    </xf>
    <xf numFmtId="4" fontId="2" fillId="0" borderId="0" xfId="0" applyNumberFormat="1" applyFont="1"/>
    <xf numFmtId="0" fontId="2" fillId="0" borderId="0" xfId="0" applyFont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1"/>
    </xf>
    <xf numFmtId="0" fontId="0" fillId="2" borderId="0" xfId="0" applyFill="1" applyAlignment="1">
      <alignment wrapText="1"/>
    </xf>
    <xf numFmtId="4" fontId="0" fillId="0" borderId="0" xfId="0" applyNumberFormat="1" applyFill="1"/>
    <xf numFmtId="0" fontId="3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4" fontId="2" fillId="0" borderId="0" xfId="0" applyNumberFormat="1" applyFont="1" applyAlignment="1">
      <alignment horizontal="right"/>
    </xf>
    <xf numFmtId="4" fontId="3" fillId="0" borderId="0" xfId="0" applyNumberFormat="1" applyFont="1" applyAlignment="1">
      <alignment wrapText="1"/>
    </xf>
    <xf numFmtId="4" fontId="2" fillId="0" borderId="0" xfId="0" applyNumberFormat="1" applyFont="1" applyFill="1" applyAlignment="1">
      <alignment wrapText="1"/>
    </xf>
    <xf numFmtId="4" fontId="2" fillId="0" borderId="0" xfId="0" applyNumberFormat="1" applyFont="1" applyFill="1"/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horizontal="center" vertical="top" wrapText="1"/>
    </xf>
    <xf numFmtId="0" fontId="0" fillId="0" borderId="0" xfId="0" applyFill="1"/>
    <xf numFmtId="0" fontId="2" fillId="0" borderId="0" xfId="0" applyFont="1"/>
    <xf numFmtId="0" fontId="3" fillId="0" borderId="0" xfId="0" applyFont="1" applyAlignment="1">
      <alignment wrapText="1"/>
    </xf>
    <xf numFmtId="4" fontId="0" fillId="2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2" borderId="0" xfId="0" applyFill="1"/>
    <xf numFmtId="0" fontId="5" fillId="0" borderId="0" xfId="0" applyFont="1" applyAlignment="1">
      <alignment wrapText="1"/>
    </xf>
    <xf numFmtId="0" fontId="5" fillId="0" borderId="0" xfId="0" applyFont="1" applyFill="1" applyAlignment="1">
      <alignment horizontal="left" wrapText="1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wrapText="1" readingOrder="1"/>
    </xf>
    <xf numFmtId="4" fontId="0" fillId="0" borderId="0" xfId="0" applyNumberFormat="1" applyAlignment="1">
      <alignment horizontal="right"/>
    </xf>
    <xf numFmtId="0" fontId="5" fillId="0" borderId="0" xfId="0" applyFont="1"/>
    <xf numFmtId="4" fontId="0" fillId="0" borderId="0" xfId="0" applyNumberForma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0" fontId="0" fillId="2" borderId="0" xfId="0" applyFill="1" applyAlignment="1">
      <alignment horizontal="center"/>
    </xf>
    <xf numFmtId="4" fontId="3" fillId="0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 wrapText="1"/>
    </xf>
    <xf numFmtId="164" fontId="0" fillId="2" borderId="0" xfId="0" applyNumberFormat="1" applyFill="1" applyBorder="1" applyAlignment="1">
      <alignment horizontal="center"/>
    </xf>
    <xf numFmtId="0" fontId="0" fillId="0" borderId="0" xfId="0" applyAlignment="1">
      <alignment horizontal="left" indent="1"/>
    </xf>
    <xf numFmtId="4" fontId="0" fillId="0" borderId="0" xfId="0" applyNumberFormat="1" applyAlignment="1"/>
    <xf numFmtId="0" fontId="3" fillId="4" borderId="0" xfId="0" applyFont="1" applyFill="1" applyAlignment="1">
      <alignment horizontal="left" wrapText="1" indent="1"/>
    </xf>
    <xf numFmtId="4" fontId="3" fillId="4" borderId="0" xfId="0" applyNumberFormat="1" applyFont="1" applyFill="1" applyAlignment="1">
      <alignment wrapText="1"/>
    </xf>
    <xf numFmtId="4" fontId="0" fillId="4" borderId="0" xfId="0" applyNumberFormat="1" applyFill="1"/>
    <xf numFmtId="4" fontId="0" fillId="0" borderId="0" xfId="0" applyNumberFormat="1" applyBorder="1"/>
    <xf numFmtId="0" fontId="0" fillId="0" borderId="0" xfId="0" applyBorder="1"/>
    <xf numFmtId="4" fontId="0" fillId="0" borderId="0" xfId="0" applyNumberFormat="1" applyFill="1" applyBorder="1"/>
    <xf numFmtId="4" fontId="2" fillId="5" borderId="0" xfId="0" applyNumberFormat="1" applyFont="1" applyFill="1" applyBorder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horizontal="left" wrapText="1" indent="1"/>
    </xf>
    <xf numFmtId="0" fontId="0" fillId="0" borderId="0" xfId="0" applyBorder="1" applyAlignment="1">
      <alignment horizontal="left"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 wrapText="1" indent="1"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/>
    <xf numFmtId="0" fontId="3" fillId="0" borderId="0" xfId="0" applyFont="1" applyBorder="1" applyAlignment="1">
      <alignment horizontal="left" wrapText="1" indent="1"/>
    </xf>
    <xf numFmtId="0" fontId="3" fillId="0" borderId="0" xfId="0" applyFont="1" applyFill="1" applyBorder="1" applyAlignment="1">
      <alignment horizontal="left" wrapText="1" indent="2"/>
    </xf>
    <xf numFmtId="0" fontId="0" fillId="0" borderId="0" xfId="0" applyFill="1" applyBorder="1" applyAlignment="1">
      <alignment horizontal="left" wrapText="1" indent="1"/>
    </xf>
    <xf numFmtId="0" fontId="0" fillId="0" borderId="0" xfId="0" applyFill="1" applyBorder="1" applyAlignment="1">
      <alignment horizontal="left" wrapText="1" indent="2"/>
    </xf>
    <xf numFmtId="0" fontId="2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6" borderId="0" xfId="0" applyNumberFormat="1" applyFill="1" applyBorder="1" applyAlignment="1">
      <alignment wrapText="1"/>
    </xf>
    <xf numFmtId="4" fontId="0" fillId="6" borderId="0" xfId="0" applyNumberFormat="1" applyFill="1" applyAlignment="1">
      <alignment horizontal="center"/>
    </xf>
    <xf numFmtId="0" fontId="2" fillId="6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3" fillId="6" borderId="0" xfId="0" applyNumberFormat="1" applyFont="1" applyFill="1" applyAlignment="1">
      <alignment horizontal="center"/>
    </xf>
    <xf numFmtId="4" fontId="0" fillId="3" borderId="0" xfId="0" applyNumberFormat="1" applyFill="1" applyBorder="1" applyAlignment="1"/>
    <xf numFmtId="4" fontId="3" fillId="0" borderId="0" xfId="0" applyNumberFormat="1" applyFont="1" applyBorder="1" applyAlignment="1"/>
    <xf numFmtId="4" fontId="0" fillId="0" borderId="0" xfId="0" applyNumberFormat="1" applyFill="1" applyBorder="1" applyAlignment="1"/>
    <xf numFmtId="4" fontId="3" fillId="0" borderId="0" xfId="0" applyNumberFormat="1" applyFont="1" applyFill="1" applyBorder="1" applyAlignment="1"/>
    <xf numFmtId="4" fontId="0" fillId="0" borderId="0" xfId="0" applyNumberFormat="1" applyBorder="1" applyAlignment="1"/>
    <xf numFmtId="4" fontId="4" fillId="0" borderId="0" xfId="0" applyNumberFormat="1" applyFont="1" applyBorder="1" applyAlignment="1"/>
    <xf numFmtId="4" fontId="2" fillId="3" borderId="0" xfId="0" applyNumberFormat="1" applyFont="1" applyFill="1" applyBorder="1" applyAlignment="1"/>
    <xf numFmtId="4" fontId="2" fillId="7" borderId="0" xfId="0" applyNumberFormat="1" applyFont="1" applyFill="1" applyBorder="1" applyAlignment="1"/>
    <xf numFmtId="4" fontId="2" fillId="0" borderId="0" xfId="0" applyNumberFormat="1" applyFont="1" applyFill="1" applyBorder="1" applyAlignment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0" fontId="3" fillId="0" borderId="0" xfId="0" applyFont="1" applyBorder="1"/>
    <xf numFmtId="4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tabSelected="1" topLeftCell="A3" workbookViewId="0">
      <pane ySplit="1" topLeftCell="A45" activePane="bottomLeft" state="frozen"/>
      <selection activeCell="A3" sqref="A3"/>
      <selection pane="bottomLeft" activeCell="F53" sqref="F53"/>
    </sheetView>
  </sheetViews>
  <sheetFormatPr baseColWidth="10" defaultColWidth="14.5" defaultRowHeight="12" x14ac:dyDescent="0"/>
  <cols>
    <col min="1" max="1" width="27" style="53" customWidth="1"/>
    <col min="2" max="9" width="14.5" style="81" customWidth="1"/>
    <col min="10" max="10" width="15.6640625" style="81" bestFit="1" customWidth="1"/>
    <col min="11" max="13" width="14.5" style="81"/>
    <col min="14" max="16384" width="14.5" style="47"/>
  </cols>
  <sheetData>
    <row r="1" spans="1:13" ht="30.75" hidden="1" customHeight="1">
      <c r="A1" s="89" t="s">
        <v>150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7" hidden="1">
      <c r="A2" s="71"/>
      <c r="B2" s="82"/>
      <c r="C2" s="82"/>
      <c r="D2" s="82"/>
      <c r="E2" s="82"/>
      <c r="F2" s="82"/>
      <c r="G2" s="82"/>
      <c r="H2" s="82"/>
      <c r="I2" s="82"/>
    </row>
    <row r="3" spans="1:13">
      <c r="A3" s="70" t="s">
        <v>0</v>
      </c>
      <c r="B3" s="86" t="s">
        <v>44</v>
      </c>
      <c r="C3" s="86" t="s">
        <v>45</v>
      </c>
      <c r="D3" s="86" t="s">
        <v>43</v>
      </c>
      <c r="E3" s="86" t="s">
        <v>46</v>
      </c>
      <c r="F3" s="86" t="s">
        <v>42</v>
      </c>
      <c r="G3" s="86" t="s">
        <v>47</v>
      </c>
      <c r="H3" s="86" t="s">
        <v>2</v>
      </c>
      <c r="I3" s="86" t="s">
        <v>3</v>
      </c>
      <c r="J3" s="86" t="s">
        <v>149</v>
      </c>
      <c r="K3" s="86" t="s">
        <v>148</v>
      </c>
      <c r="L3" s="86" t="s">
        <v>147</v>
      </c>
      <c r="M3" s="86" t="s">
        <v>55</v>
      </c>
    </row>
    <row r="5" spans="1:13">
      <c r="A5" s="58" t="s">
        <v>37</v>
      </c>
      <c r="B5" s="83"/>
      <c r="C5" s="83"/>
      <c r="D5" s="83"/>
      <c r="E5" s="83"/>
      <c r="F5" s="83"/>
      <c r="G5" s="83"/>
      <c r="H5" s="77"/>
      <c r="I5" s="77"/>
      <c r="J5" s="77"/>
      <c r="K5" s="77"/>
      <c r="L5" s="77"/>
      <c r="M5" s="77"/>
    </row>
    <row r="6" spans="1:13">
      <c r="A6" s="66" t="s">
        <v>1</v>
      </c>
      <c r="B6" s="65">
        <v>118900</v>
      </c>
      <c r="C6" s="65">
        <v>168243</v>
      </c>
      <c r="D6" s="65">
        <v>125000</v>
      </c>
      <c r="E6" s="65">
        <v>159868.35</v>
      </c>
      <c r="F6" s="65">
        <v>252500</v>
      </c>
      <c r="G6" s="65">
        <v>252500</v>
      </c>
      <c r="H6" s="65">
        <v>280000</v>
      </c>
      <c r="I6" s="65">
        <v>250000</v>
      </c>
      <c r="J6" s="65">
        <v>250000</v>
      </c>
      <c r="K6" s="65">
        <v>250000</v>
      </c>
      <c r="L6" s="65">
        <v>250000</v>
      </c>
    </row>
    <row r="7" spans="1:13">
      <c r="A7" s="66" t="s">
        <v>4</v>
      </c>
      <c r="B7" s="78"/>
      <c r="C7" s="78"/>
      <c r="D7" s="78"/>
      <c r="E7" s="78"/>
      <c r="F7" s="78"/>
      <c r="G7" s="78"/>
    </row>
    <row r="8" spans="1:13">
      <c r="A8" s="69" t="s">
        <v>6</v>
      </c>
      <c r="B8" s="79">
        <v>-51168.11</v>
      </c>
      <c r="C8" s="79">
        <v>-92608.88</v>
      </c>
      <c r="D8" s="79">
        <v>-64221.27</v>
      </c>
      <c r="E8" s="79">
        <v>-90865.61</v>
      </c>
      <c r="F8" s="79">
        <v>-78890.740000000005</v>
      </c>
      <c r="G8" s="79">
        <v>-74354.37</v>
      </c>
      <c r="H8" s="79">
        <v>-80008.63</v>
      </c>
      <c r="I8" s="79">
        <v>-84850.01</v>
      </c>
      <c r="J8" s="79">
        <v>-86495.53</v>
      </c>
      <c r="K8" s="79">
        <v>-76464.88</v>
      </c>
    </row>
    <row r="9" spans="1:13" ht="13.5" customHeight="1">
      <c r="A9" s="69" t="s">
        <v>5</v>
      </c>
      <c r="B9" s="79">
        <v>-77072.929999999993</v>
      </c>
      <c r="C9" s="79">
        <v>-116634.29</v>
      </c>
      <c r="D9" s="79">
        <v>-36134.22</v>
      </c>
      <c r="E9" s="79">
        <v>-104014.06</v>
      </c>
      <c r="F9" s="79">
        <v>-53228.4</v>
      </c>
      <c r="G9" s="79">
        <v>-242183.8</v>
      </c>
      <c r="H9" s="79">
        <v>-111268.28</v>
      </c>
      <c r="I9" s="79">
        <v>-222795.74</v>
      </c>
      <c r="J9" s="79">
        <v>-148262</v>
      </c>
      <c r="K9" s="79">
        <v>-209825.43</v>
      </c>
    </row>
    <row r="10" spans="1:13">
      <c r="A10" s="55" t="s">
        <v>8</v>
      </c>
      <c r="B10" s="65">
        <f t="shared" ref="B10:K10" si="0">SUM(B6:B9)</f>
        <v>-9341.0399999999936</v>
      </c>
      <c r="C10" s="65">
        <f t="shared" si="0"/>
        <v>-41000.17</v>
      </c>
      <c r="D10" s="65">
        <f t="shared" si="0"/>
        <v>24644.510000000002</v>
      </c>
      <c r="E10" s="65">
        <f t="shared" si="0"/>
        <v>-35011.319999999992</v>
      </c>
      <c r="F10" s="65">
        <f t="shared" si="0"/>
        <v>120380.86000000002</v>
      </c>
      <c r="G10" s="65">
        <f t="shared" si="0"/>
        <v>-64038.169999999984</v>
      </c>
      <c r="H10" s="65">
        <f t="shared" si="0"/>
        <v>88723.09</v>
      </c>
      <c r="I10" s="65">
        <f t="shared" si="0"/>
        <v>-57645.75</v>
      </c>
      <c r="J10" s="65">
        <f t="shared" si="0"/>
        <v>15242.470000000001</v>
      </c>
      <c r="K10" s="65">
        <f t="shared" si="0"/>
        <v>-36290.31</v>
      </c>
      <c r="L10" s="65"/>
      <c r="M10" s="65">
        <f>SUM(B10:L10)</f>
        <v>5664.1700000000419</v>
      </c>
    </row>
    <row r="11" spans="1:13" hidden="1">
      <c r="A11" s="47"/>
      <c r="B11" s="65"/>
      <c r="C11" s="65"/>
      <c r="D11" s="65"/>
      <c r="E11" s="65"/>
      <c r="F11" s="65"/>
      <c r="G11" s="65"/>
      <c r="H11" s="65"/>
      <c r="I11" s="65"/>
      <c r="J11" s="65"/>
      <c r="K11" s="65"/>
      <c r="M11" s="65"/>
    </row>
    <row r="12" spans="1:13" ht="25.5" customHeight="1">
      <c r="A12" s="69" t="s">
        <v>146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M12" s="65"/>
    </row>
    <row r="13" spans="1:13">
      <c r="A13" s="66" t="s">
        <v>1</v>
      </c>
      <c r="B13" s="65"/>
      <c r="C13" s="65"/>
      <c r="D13" s="65"/>
      <c r="E13" s="65"/>
      <c r="F13" s="65"/>
      <c r="G13" s="65"/>
      <c r="H13" s="65"/>
      <c r="I13" s="79">
        <v>50000</v>
      </c>
      <c r="J13" s="81">
        <v>112500</v>
      </c>
      <c r="K13" s="78">
        <v>81250</v>
      </c>
      <c r="L13" s="78">
        <v>81250</v>
      </c>
      <c r="M13" s="65"/>
    </row>
    <row r="14" spans="1:13">
      <c r="A14" s="66" t="s">
        <v>4</v>
      </c>
      <c r="B14" s="65"/>
      <c r="C14" s="65"/>
      <c r="D14" s="65"/>
      <c r="E14" s="65"/>
      <c r="F14" s="65"/>
      <c r="G14" s="65"/>
      <c r="H14" s="65"/>
      <c r="I14" s="65"/>
      <c r="J14" s="79">
        <f>-(240360.72/2)</f>
        <v>-120180.36</v>
      </c>
      <c r="K14" s="79">
        <f>-(240360.72/2)</f>
        <v>-120180.36</v>
      </c>
      <c r="M14" s="65"/>
    </row>
    <row r="15" spans="1:13">
      <c r="A15" s="55" t="s">
        <v>8</v>
      </c>
      <c r="I15" s="65">
        <f>SUM(I13:I14)</f>
        <v>50000</v>
      </c>
      <c r="J15" s="65">
        <f>SUM(J13:J14)</f>
        <v>-7680.3600000000006</v>
      </c>
      <c r="K15" s="65">
        <f>SUM(K13:K14)</f>
        <v>-38930.36</v>
      </c>
      <c r="L15" s="65"/>
      <c r="M15" s="65">
        <f>SUM(I15:L15)</f>
        <v>3389.2799999999988</v>
      </c>
    </row>
    <row r="16" spans="1:13">
      <c r="A16" s="55" t="s">
        <v>55</v>
      </c>
      <c r="I16" s="65"/>
      <c r="J16" s="65"/>
      <c r="K16" s="65"/>
      <c r="L16" s="65"/>
      <c r="M16" s="65">
        <f>M10+M15</f>
        <v>9053.4500000000407</v>
      </c>
    </row>
    <row r="17" spans="1:13" ht="24">
      <c r="A17" s="58" t="s">
        <v>38</v>
      </c>
      <c r="B17" s="83"/>
      <c r="C17" s="83"/>
      <c r="D17" s="83"/>
      <c r="E17" s="83"/>
      <c r="F17" s="83"/>
      <c r="G17" s="83"/>
      <c r="H17" s="77"/>
      <c r="I17" s="77"/>
      <c r="J17" s="77"/>
      <c r="K17" s="77"/>
      <c r="L17" s="77"/>
      <c r="M17" s="77"/>
    </row>
    <row r="18" spans="1:13">
      <c r="A18" s="64" t="s">
        <v>56</v>
      </c>
      <c r="B18" s="78">
        <v>44387</v>
      </c>
      <c r="C18" s="78">
        <v>62434.12</v>
      </c>
      <c r="D18" s="78">
        <v>57750</v>
      </c>
      <c r="E18" s="78">
        <v>57750</v>
      </c>
      <c r="F18" s="78">
        <v>100000</v>
      </c>
      <c r="G18" s="78">
        <v>100000</v>
      </c>
      <c r="H18" s="78">
        <v>100000</v>
      </c>
      <c r="I18" s="78">
        <v>100000</v>
      </c>
      <c r="J18" s="78">
        <v>100000</v>
      </c>
      <c r="K18" s="78">
        <v>100000</v>
      </c>
      <c r="L18" s="78">
        <v>100000</v>
      </c>
    </row>
    <row r="19" spans="1:13">
      <c r="A19" s="64" t="s">
        <v>4</v>
      </c>
      <c r="B19" s="78"/>
      <c r="C19" s="78"/>
      <c r="D19" s="78"/>
      <c r="E19" s="78"/>
      <c r="F19" s="78"/>
      <c r="G19" s="78"/>
    </row>
    <row r="20" spans="1:13" ht="24">
      <c r="A20" s="68" t="s">
        <v>67</v>
      </c>
      <c r="B20" s="79">
        <v>0</v>
      </c>
      <c r="C20" s="79">
        <v>-15361.65</v>
      </c>
      <c r="D20" s="79">
        <v>-12104.81</v>
      </c>
      <c r="E20" s="79">
        <v>-14994.09</v>
      </c>
      <c r="F20" s="79">
        <v>-16589</v>
      </c>
      <c r="G20" s="79">
        <v>-15215.5</v>
      </c>
      <c r="H20" s="79">
        <v>-14271.39</v>
      </c>
      <c r="I20" s="79">
        <v>-18371.150000000001</v>
      </c>
      <c r="J20" s="79">
        <v>-19057.11</v>
      </c>
      <c r="K20" s="79">
        <v>-21691.77</v>
      </c>
      <c r="L20" s="79"/>
    </row>
    <row r="21" spans="1:13" ht="24">
      <c r="A21" s="68" t="s">
        <v>66</v>
      </c>
      <c r="B21" s="79"/>
      <c r="C21" s="79"/>
      <c r="D21" s="79">
        <v>-8000</v>
      </c>
      <c r="E21" s="79"/>
      <c r="G21" s="79"/>
      <c r="H21" s="79"/>
      <c r="I21" s="79"/>
    </row>
    <row r="22" spans="1:13">
      <c r="A22" s="68" t="s">
        <v>9</v>
      </c>
      <c r="B22" s="79">
        <v>-2050</v>
      </c>
      <c r="C22" s="79">
        <v>-2650</v>
      </c>
      <c r="D22" s="79">
        <v>-2545.83</v>
      </c>
      <c r="E22" s="79">
        <v>-2559.9299999999998</v>
      </c>
      <c r="F22" s="79">
        <v>-1987.38</v>
      </c>
      <c r="G22" s="79">
        <v>-3210</v>
      </c>
      <c r="H22" s="79">
        <v>-1860.12</v>
      </c>
      <c r="I22" s="79">
        <v>-3373.45</v>
      </c>
      <c r="J22" s="79">
        <v>-1655.69</v>
      </c>
      <c r="K22" s="79">
        <v>-3382.79</v>
      </c>
    </row>
    <row r="23" spans="1:13">
      <c r="A23" s="68" t="s">
        <v>10</v>
      </c>
      <c r="B23" s="79">
        <v>0</v>
      </c>
      <c r="C23" s="79">
        <v>-1784.01</v>
      </c>
      <c r="D23" s="79">
        <v>-1828.74</v>
      </c>
      <c r="E23" s="79">
        <v>-3943.41</v>
      </c>
      <c r="F23" s="79">
        <v>-3657.05</v>
      </c>
      <c r="G23" s="79">
        <v>-4137.8999999999996</v>
      </c>
      <c r="H23" s="79">
        <v>-3781.12</v>
      </c>
      <c r="I23" s="79">
        <v>-4317.6000000000004</v>
      </c>
      <c r="J23" s="79">
        <v>-3818.82</v>
      </c>
      <c r="K23" s="79">
        <v>-4072.93</v>
      </c>
      <c r="L23" s="79"/>
    </row>
    <row r="24" spans="1:13">
      <c r="A24" s="68" t="s">
        <v>11</v>
      </c>
      <c r="B24" s="79">
        <v>0</v>
      </c>
      <c r="C24" s="79">
        <v>-15309.17</v>
      </c>
      <c r="D24" s="79">
        <v>-5723.98</v>
      </c>
      <c r="E24" s="79">
        <v>-7807.49</v>
      </c>
      <c r="F24" s="79">
        <v>-7236.89</v>
      </c>
      <c r="G24" s="79">
        <v>-7574.08</v>
      </c>
      <c r="H24" s="79">
        <v>-6143.85</v>
      </c>
      <c r="I24" s="79">
        <v>-7016.11</v>
      </c>
      <c r="J24" s="79">
        <v>-7161.96</v>
      </c>
      <c r="K24" s="79">
        <v>-6808.25</v>
      </c>
      <c r="L24" s="79"/>
    </row>
    <row r="25" spans="1:13" ht="24">
      <c r="A25" s="68" t="s">
        <v>12</v>
      </c>
      <c r="B25" s="79">
        <v>0</v>
      </c>
      <c r="C25" s="79">
        <v>0</v>
      </c>
      <c r="D25" s="81">
        <v>0</v>
      </c>
      <c r="E25" s="81">
        <v>0</v>
      </c>
      <c r="F25" s="81">
        <v>0</v>
      </c>
      <c r="G25" s="79">
        <v>-2950.2</v>
      </c>
      <c r="H25" s="79">
        <v>-11956.62</v>
      </c>
      <c r="I25" s="79">
        <v>-13948.53</v>
      </c>
      <c r="J25" s="79">
        <v>-13549.53</v>
      </c>
      <c r="K25" s="79">
        <v>-14553.68</v>
      </c>
      <c r="L25" s="79"/>
    </row>
    <row r="26" spans="1:13" ht="24">
      <c r="A26" s="68" t="s">
        <v>68</v>
      </c>
      <c r="B26" s="79">
        <v>0</v>
      </c>
      <c r="C26" s="79">
        <v>-3685.81</v>
      </c>
      <c r="D26" s="79">
        <v>-3640.77</v>
      </c>
      <c r="E26" s="79">
        <v>-4276.18</v>
      </c>
      <c r="F26" s="79">
        <v>-4636.6499999999996</v>
      </c>
      <c r="G26" s="79">
        <v>-4360.6499999999996</v>
      </c>
      <c r="H26" s="79">
        <v>-4263.04</v>
      </c>
      <c r="I26" s="79">
        <v>-4601.78</v>
      </c>
      <c r="J26" s="79">
        <v>-3480.54</v>
      </c>
      <c r="K26" s="79">
        <v>-3665.97</v>
      </c>
      <c r="L26" s="79"/>
    </row>
    <row r="27" spans="1:13">
      <c r="A27" s="68" t="s">
        <v>13</v>
      </c>
      <c r="B27" s="79">
        <v>-15100</v>
      </c>
      <c r="C27" s="79">
        <v>-23550</v>
      </c>
      <c r="D27" s="79">
        <v>-13350</v>
      </c>
      <c r="E27" s="79">
        <v>-20445</v>
      </c>
      <c r="F27" s="79">
        <v>-31075</v>
      </c>
      <c r="G27" s="79">
        <v>-40325</v>
      </c>
      <c r="H27" s="79">
        <v>-33050</v>
      </c>
      <c r="I27" s="79">
        <v>-31305</v>
      </c>
      <c r="J27" s="79">
        <v>-23297.759999999998</v>
      </c>
      <c r="K27" s="79">
        <v>-38303.440000000002</v>
      </c>
    </row>
    <row r="28" spans="1:13">
      <c r="A28" s="68" t="s">
        <v>14</v>
      </c>
      <c r="B28" s="79">
        <v>-7076.5</v>
      </c>
      <c r="C28" s="79">
        <v>-7076.5</v>
      </c>
      <c r="D28" s="79">
        <v>-7076.5</v>
      </c>
      <c r="E28" s="79">
        <v>-7076.5</v>
      </c>
      <c r="F28" s="79">
        <v>-14500</v>
      </c>
      <c r="G28" s="79">
        <v>-14500</v>
      </c>
      <c r="H28" s="79">
        <v>-21576.5</v>
      </c>
      <c r="I28" s="79">
        <v>-21576.5</v>
      </c>
      <c r="J28" s="79">
        <v>-21576.5</v>
      </c>
      <c r="K28" s="79">
        <v>-21576.5</v>
      </c>
      <c r="L28" s="79"/>
    </row>
    <row r="29" spans="1:13">
      <c r="A29" s="56" t="s">
        <v>15</v>
      </c>
      <c r="B29" s="81">
        <v>0</v>
      </c>
      <c r="C29" s="81">
        <v>0</v>
      </c>
      <c r="H29" s="81">
        <v>-13566</v>
      </c>
      <c r="I29" s="81">
        <v>0</v>
      </c>
      <c r="J29" s="79">
        <v>-6426</v>
      </c>
    </row>
    <row r="30" spans="1:13">
      <c r="A30" s="60" t="s">
        <v>8</v>
      </c>
      <c r="B30" s="84">
        <f>SUM(B18:B29)</f>
        <v>20160.5</v>
      </c>
      <c r="C30" s="84">
        <f t="shared" ref="C30:K30" si="1">SUM(C18:C29)</f>
        <v>-6983.02</v>
      </c>
      <c r="D30" s="84">
        <f t="shared" si="1"/>
        <v>3479.3700000000026</v>
      </c>
      <c r="E30" s="84">
        <f t="shared" si="1"/>
        <v>-3352.5999999999913</v>
      </c>
      <c r="F30" s="84">
        <f t="shared" si="1"/>
        <v>20318.03</v>
      </c>
      <c r="G30" s="84">
        <f t="shared" si="1"/>
        <v>7726.6700000000055</v>
      </c>
      <c r="H30" s="84">
        <f t="shared" si="1"/>
        <v>-10468.64</v>
      </c>
      <c r="I30" s="84">
        <f t="shared" si="1"/>
        <v>-4510.1199999999953</v>
      </c>
      <c r="J30" s="84">
        <f t="shared" si="1"/>
        <v>-23.910000000014406</v>
      </c>
      <c r="K30" s="84">
        <f t="shared" si="1"/>
        <v>-14055.329999999994</v>
      </c>
      <c r="L30" s="65"/>
      <c r="M30" s="65">
        <f>SUM(B30:L30)</f>
        <v>12290.950000000015</v>
      </c>
    </row>
    <row r="31" spans="1:13">
      <c r="A31" s="58" t="s">
        <v>39</v>
      </c>
      <c r="B31" s="83"/>
      <c r="C31" s="83"/>
      <c r="D31" s="83"/>
      <c r="E31" s="83"/>
      <c r="F31" s="83"/>
      <c r="G31" s="83"/>
      <c r="H31" s="77"/>
      <c r="I31" s="77"/>
      <c r="J31" s="77"/>
      <c r="K31" s="77"/>
      <c r="L31" s="77"/>
      <c r="M31" s="77"/>
    </row>
    <row r="32" spans="1:13">
      <c r="A32" s="63" t="s">
        <v>1</v>
      </c>
      <c r="B32" s="80">
        <v>10143.129999999999</v>
      </c>
      <c r="C32" s="80"/>
      <c r="D32" s="80">
        <v>11255.65</v>
      </c>
      <c r="E32" s="80">
        <v>11255.65</v>
      </c>
      <c r="F32" s="80">
        <v>10000</v>
      </c>
      <c r="G32" s="80">
        <v>10000</v>
      </c>
      <c r="H32" s="80">
        <v>10000</v>
      </c>
      <c r="I32" s="80">
        <v>11200</v>
      </c>
      <c r="J32" s="80">
        <v>11200</v>
      </c>
      <c r="K32" s="80">
        <v>11200</v>
      </c>
      <c r="L32" s="80">
        <v>11200</v>
      </c>
    </row>
    <row r="33" spans="1:13">
      <c r="A33" s="66" t="s">
        <v>4</v>
      </c>
    </row>
    <row r="34" spans="1:13" ht="24">
      <c r="A34" s="67" t="s">
        <v>145</v>
      </c>
      <c r="B34" s="78">
        <v>-5732.22</v>
      </c>
      <c r="C34" s="78">
        <v>-6381.74</v>
      </c>
      <c r="D34" s="78">
        <v>-9471.64</v>
      </c>
      <c r="E34" s="78">
        <v>-7764.37</v>
      </c>
      <c r="F34" s="78">
        <v>-4795.76</v>
      </c>
      <c r="G34" s="78">
        <v>-8156.06</v>
      </c>
      <c r="H34" s="78">
        <v>-8122.96</v>
      </c>
      <c r="I34" s="78">
        <v>-6415.47</v>
      </c>
      <c r="J34" s="80">
        <v>-12149.29</v>
      </c>
      <c r="K34" s="81">
        <v>-12194.68</v>
      </c>
    </row>
    <row r="35" spans="1:13" ht="24">
      <c r="A35" s="67" t="s">
        <v>151</v>
      </c>
      <c r="B35" s="78"/>
      <c r="C35" s="78"/>
      <c r="D35" s="78"/>
      <c r="E35" s="78"/>
      <c r="F35" s="78"/>
      <c r="G35" s="78"/>
      <c r="H35" s="78"/>
      <c r="I35" s="78"/>
      <c r="J35" s="80">
        <v>-9.8699999999999992</v>
      </c>
      <c r="K35" s="81">
        <v>-31.55</v>
      </c>
    </row>
    <row r="36" spans="1:13">
      <c r="A36" s="55" t="s">
        <v>8</v>
      </c>
      <c r="B36" s="65">
        <f t="shared" ref="B36:I36" si="2">SUM(B32:B35)</f>
        <v>4410.9099999999989</v>
      </c>
      <c r="C36" s="65">
        <f t="shared" si="2"/>
        <v>-6381.74</v>
      </c>
      <c r="D36" s="65">
        <f t="shared" si="2"/>
        <v>1784.0100000000002</v>
      </c>
      <c r="E36" s="65">
        <f t="shared" si="2"/>
        <v>3491.2799999999997</v>
      </c>
      <c r="F36" s="65">
        <f t="shared" si="2"/>
        <v>5204.24</v>
      </c>
      <c r="G36" s="65">
        <f t="shared" si="2"/>
        <v>1843.9399999999996</v>
      </c>
      <c r="H36" s="65">
        <f t="shared" si="2"/>
        <v>1877.04</v>
      </c>
      <c r="I36" s="65">
        <f t="shared" si="2"/>
        <v>4784.53</v>
      </c>
      <c r="J36" s="65">
        <f>SUM(J32:J35)</f>
        <v>-959.16000000000088</v>
      </c>
      <c r="K36" s="65">
        <f>SUM(K32:K35)</f>
        <v>-1026.2300000000002</v>
      </c>
      <c r="L36" s="65"/>
      <c r="M36" s="65">
        <f>SUM(B36:L36)</f>
        <v>15028.819999999998</v>
      </c>
    </row>
    <row r="37" spans="1:13">
      <c r="A37" s="58" t="s">
        <v>21</v>
      </c>
      <c r="B37" s="83"/>
      <c r="C37" s="83"/>
      <c r="D37" s="83"/>
      <c r="E37" s="83"/>
      <c r="F37" s="83"/>
      <c r="G37" s="83"/>
      <c r="H37" s="77"/>
      <c r="I37" s="77"/>
      <c r="J37" s="77"/>
      <c r="K37" s="77"/>
      <c r="L37" s="77"/>
      <c r="M37" s="77"/>
    </row>
    <row r="38" spans="1:13">
      <c r="A38" s="64" t="s">
        <v>56</v>
      </c>
      <c r="B38" s="80">
        <v>7324.37</v>
      </c>
      <c r="C38" s="80">
        <v>15078.32</v>
      </c>
      <c r="D38" s="80">
        <v>11315.05</v>
      </c>
      <c r="E38" s="80">
        <v>15207.83</v>
      </c>
      <c r="F38" s="80">
        <v>14803.57</v>
      </c>
      <c r="G38" s="80">
        <v>28940.080000000002</v>
      </c>
      <c r="H38" s="78">
        <v>20000</v>
      </c>
      <c r="I38" s="78">
        <v>30000</v>
      </c>
      <c r="J38" s="81">
        <v>10000</v>
      </c>
    </row>
    <row r="39" spans="1:13">
      <c r="A39" s="64" t="s">
        <v>4</v>
      </c>
      <c r="B39" s="80"/>
      <c r="D39" s="80"/>
    </row>
    <row r="40" spans="1:13" ht="48">
      <c r="A40" s="66" t="s">
        <v>69</v>
      </c>
      <c r="B40" s="80">
        <v>-7324.37</v>
      </c>
      <c r="C40" s="80">
        <v>-15078.32</v>
      </c>
      <c r="D40" s="80">
        <v>-11315.05</v>
      </c>
      <c r="E40" s="80"/>
      <c r="F40" s="80"/>
      <c r="G40" s="78"/>
      <c r="H40" s="78"/>
      <c r="I40" s="78"/>
    </row>
    <row r="41" spans="1:13" ht="24">
      <c r="A41" s="66" t="s">
        <v>70</v>
      </c>
      <c r="B41" s="80"/>
      <c r="C41" s="80"/>
      <c r="D41" s="80"/>
      <c r="E41" s="80">
        <v>-15207.83</v>
      </c>
      <c r="F41" s="80">
        <v>-14803.57</v>
      </c>
      <c r="H41" s="78"/>
      <c r="I41" s="78"/>
    </row>
    <row r="42" spans="1:13" ht="24">
      <c r="A42" s="66" t="s">
        <v>71</v>
      </c>
      <c r="B42" s="80"/>
      <c r="C42" s="80"/>
      <c r="D42" s="80"/>
      <c r="E42" s="80"/>
      <c r="F42" s="80"/>
      <c r="G42" s="78">
        <v>-17768.61</v>
      </c>
      <c r="H42" s="78">
        <v>-19084.62</v>
      </c>
      <c r="I42" s="78">
        <v>-33248.15</v>
      </c>
      <c r="J42" s="81">
        <v>-11291.97</v>
      </c>
    </row>
    <row r="43" spans="1:13">
      <c r="A43" s="60" t="s">
        <v>8</v>
      </c>
      <c r="B43" s="65">
        <f t="shared" ref="B43:J43" si="3">SUM(B38:B42)</f>
        <v>0</v>
      </c>
      <c r="C43" s="65">
        <f t="shared" si="3"/>
        <v>0</v>
      </c>
      <c r="D43" s="65">
        <f t="shared" si="3"/>
        <v>0</v>
      </c>
      <c r="E43" s="65">
        <f t="shared" si="3"/>
        <v>0</v>
      </c>
      <c r="F43" s="65">
        <f t="shared" si="3"/>
        <v>0</v>
      </c>
      <c r="G43" s="65">
        <f t="shared" si="3"/>
        <v>11171.470000000001</v>
      </c>
      <c r="H43" s="65">
        <f t="shared" si="3"/>
        <v>915.38000000000102</v>
      </c>
      <c r="I43" s="65">
        <f t="shared" si="3"/>
        <v>-3248.1500000000015</v>
      </c>
      <c r="J43" s="65">
        <f t="shared" si="3"/>
        <v>-1291.9699999999993</v>
      </c>
      <c r="M43" s="65">
        <f>SUM(B43:L43)</f>
        <v>7546.7300000000014</v>
      </c>
    </row>
    <row r="44" spans="1:13">
      <c r="A44" s="58" t="s">
        <v>23</v>
      </c>
      <c r="B44" s="83"/>
      <c r="C44" s="83"/>
      <c r="D44" s="83"/>
      <c r="E44" s="83"/>
      <c r="F44" s="83"/>
      <c r="G44" s="83"/>
      <c r="H44" s="77"/>
      <c r="I44" s="77"/>
      <c r="J44" s="77"/>
      <c r="K44" s="77"/>
      <c r="L44" s="77"/>
      <c r="M44" s="77"/>
    </row>
    <row r="45" spans="1:13">
      <c r="A45" s="64" t="s">
        <v>40</v>
      </c>
      <c r="B45" s="78"/>
      <c r="C45" s="78"/>
      <c r="D45" s="78"/>
      <c r="E45" s="78"/>
      <c r="F45" s="78"/>
      <c r="G45" s="78"/>
      <c r="H45" s="78"/>
      <c r="I45" s="78"/>
      <c r="J45" s="79"/>
      <c r="K45" s="79"/>
      <c r="L45" s="79"/>
      <c r="M45" s="79"/>
    </row>
    <row r="46" spans="1:13">
      <c r="A46" s="66" t="s">
        <v>1</v>
      </c>
      <c r="B46" s="78"/>
      <c r="C46" s="78"/>
      <c r="D46" s="78"/>
      <c r="E46" s="78"/>
      <c r="F46" s="78"/>
      <c r="G46" s="78"/>
      <c r="H46" s="79">
        <v>39610</v>
      </c>
      <c r="I46" s="78"/>
      <c r="K46" s="79"/>
      <c r="M46" s="79"/>
    </row>
    <row r="47" spans="1:13">
      <c r="A47" s="66" t="s">
        <v>4</v>
      </c>
      <c r="B47" s="78"/>
      <c r="C47" s="78"/>
      <c r="D47" s="78"/>
      <c r="E47" s="78"/>
      <c r="F47" s="78"/>
      <c r="G47" s="78"/>
      <c r="H47" s="78">
        <v>-25680</v>
      </c>
      <c r="I47" s="78"/>
      <c r="J47" s="46">
        <v>-7490</v>
      </c>
      <c r="K47" s="46">
        <v>-6420</v>
      </c>
    </row>
    <row r="48" spans="1:13">
      <c r="A48" s="60" t="s">
        <v>8</v>
      </c>
      <c r="B48" s="78"/>
      <c r="C48" s="78"/>
      <c r="D48" s="78"/>
      <c r="E48" s="78"/>
      <c r="F48" s="78"/>
      <c r="G48" s="78"/>
      <c r="H48" s="87">
        <f>SUM(H46:H47)</f>
        <v>13930</v>
      </c>
      <c r="I48" s="87">
        <f>SUM(I46:I47)</f>
        <v>0</v>
      </c>
      <c r="J48" s="87">
        <f>SUM(J46:J47)</f>
        <v>-7490</v>
      </c>
      <c r="K48" s="87">
        <f>SUM(K46:K47)</f>
        <v>-6420</v>
      </c>
      <c r="L48" s="87"/>
      <c r="M48" s="87">
        <f>SUM(H48:L48)</f>
        <v>20</v>
      </c>
    </row>
    <row r="49" spans="1:13" ht="36">
      <c r="A49" s="64" t="s">
        <v>41</v>
      </c>
      <c r="B49" s="65"/>
      <c r="C49" s="65"/>
      <c r="D49" s="65"/>
      <c r="E49" s="65"/>
      <c r="F49" s="65"/>
      <c r="G49" s="65"/>
      <c r="H49" s="65"/>
      <c r="I49" s="65"/>
      <c r="J49" s="47"/>
      <c r="K49" s="47"/>
    </row>
    <row r="50" spans="1:13">
      <c r="A50" s="66" t="s">
        <v>1</v>
      </c>
      <c r="B50" s="78"/>
      <c r="C50" s="78"/>
      <c r="D50" s="78"/>
      <c r="E50" s="78">
        <v>60000</v>
      </c>
      <c r="F50" s="78">
        <v>60000</v>
      </c>
      <c r="G50" s="78"/>
      <c r="H50" s="78">
        <v>60000</v>
      </c>
      <c r="I50" s="78">
        <v>60000</v>
      </c>
      <c r="J50" s="46">
        <v>45000</v>
      </c>
      <c r="K50" s="46">
        <v>45000</v>
      </c>
    </row>
    <row r="51" spans="1:13">
      <c r="A51" s="66" t="s">
        <v>4</v>
      </c>
      <c r="B51" s="78"/>
      <c r="C51" s="78"/>
      <c r="D51" s="78"/>
      <c r="E51" s="78">
        <v>0</v>
      </c>
      <c r="F51" s="78">
        <v>-5186.2299999999996</v>
      </c>
      <c r="G51" s="78"/>
      <c r="H51" s="78">
        <v>-6198.16</v>
      </c>
      <c r="I51" s="78">
        <v>-105515.53</v>
      </c>
      <c r="J51" s="46">
        <v>-52491.21</v>
      </c>
      <c r="K51" s="46">
        <v>-77856.850000000006</v>
      </c>
    </row>
    <row r="52" spans="1:13">
      <c r="A52" s="60" t="s">
        <v>8</v>
      </c>
      <c r="B52" s="78"/>
      <c r="C52" s="78"/>
      <c r="D52" s="78"/>
      <c r="E52" s="85">
        <f t="shared" ref="E52:K52" si="4">SUM(E50:E51)</f>
        <v>60000</v>
      </c>
      <c r="F52" s="85">
        <f t="shared" si="4"/>
        <v>54813.770000000004</v>
      </c>
      <c r="G52" s="85">
        <f t="shared" si="4"/>
        <v>0</v>
      </c>
      <c r="H52" s="85">
        <f t="shared" si="4"/>
        <v>53801.84</v>
      </c>
      <c r="I52" s="85">
        <f t="shared" si="4"/>
        <v>-45515.53</v>
      </c>
      <c r="J52" s="85">
        <f t="shared" si="4"/>
        <v>-7491.2099999999991</v>
      </c>
      <c r="K52" s="85">
        <f t="shared" si="4"/>
        <v>-32856.850000000006</v>
      </c>
      <c r="M52" s="65">
        <f>SUM(E52:L52)</f>
        <v>82752.01999999999</v>
      </c>
    </row>
    <row r="53" spans="1:13">
      <c r="A53" s="88" t="s">
        <v>55</v>
      </c>
      <c r="B53" s="65"/>
      <c r="C53" s="65"/>
      <c r="D53" s="65"/>
      <c r="E53" s="65">
        <f t="shared" ref="E53:K53" si="5">E52+E48</f>
        <v>60000</v>
      </c>
      <c r="F53" s="65">
        <f t="shared" si="5"/>
        <v>54813.770000000004</v>
      </c>
      <c r="G53" s="65">
        <f t="shared" si="5"/>
        <v>0</v>
      </c>
      <c r="H53" s="65">
        <f t="shared" si="5"/>
        <v>67731.839999999997</v>
      </c>
      <c r="I53" s="65">
        <f t="shared" si="5"/>
        <v>-45515.53</v>
      </c>
      <c r="J53" s="65">
        <f t="shared" si="5"/>
        <v>-14981.21</v>
      </c>
      <c r="K53" s="65">
        <f t="shared" si="5"/>
        <v>-39276.850000000006</v>
      </c>
      <c r="L53" s="65"/>
      <c r="M53" s="65">
        <f>SUM(E53:L53)</f>
        <v>82772.01999999999</v>
      </c>
    </row>
    <row r="54" spans="1:13">
      <c r="A54" s="58" t="s">
        <v>22</v>
      </c>
      <c r="B54" s="83"/>
      <c r="C54" s="83"/>
      <c r="D54" s="83"/>
      <c r="E54" s="83"/>
      <c r="F54" s="83"/>
      <c r="G54" s="83"/>
      <c r="H54" s="77"/>
      <c r="I54" s="77"/>
      <c r="J54" s="77"/>
      <c r="K54" s="77"/>
      <c r="L54" s="77"/>
      <c r="M54" s="77"/>
    </row>
    <row r="55" spans="1:13">
      <c r="A55" s="64" t="s">
        <v>56</v>
      </c>
      <c r="B55" s="78">
        <v>61988.5</v>
      </c>
      <c r="C55" s="78">
        <v>87191.85</v>
      </c>
      <c r="D55" s="78">
        <v>71000</v>
      </c>
      <c r="E55" s="78"/>
      <c r="F55" s="78">
        <f>33260+71000</f>
        <v>104260</v>
      </c>
      <c r="G55" s="78">
        <v>33260</v>
      </c>
      <c r="H55" s="81">
        <v>30000</v>
      </c>
      <c r="I55" s="81">
        <v>30000</v>
      </c>
      <c r="J55" s="81">
        <v>38500</v>
      </c>
      <c r="K55" s="81">
        <v>30000</v>
      </c>
    </row>
    <row r="56" spans="1:13" s="62" customFormat="1">
      <c r="A56" s="64" t="s">
        <v>4</v>
      </c>
      <c r="B56" s="78"/>
      <c r="C56" s="78"/>
      <c r="D56" s="78"/>
      <c r="E56" s="78"/>
      <c r="F56" s="78"/>
      <c r="G56" s="81"/>
      <c r="H56" s="81"/>
      <c r="I56" s="81"/>
      <c r="J56" s="81"/>
      <c r="K56" s="81"/>
      <c r="L56" s="81"/>
      <c r="M56" s="81"/>
    </row>
    <row r="57" spans="1:13" s="62" customFormat="1">
      <c r="A57" s="63" t="s">
        <v>167</v>
      </c>
      <c r="B57" s="80">
        <v>-5214.9399999999996</v>
      </c>
      <c r="C57" s="80">
        <v>-20795.8</v>
      </c>
      <c r="D57" s="80">
        <v>-14053.69</v>
      </c>
      <c r="E57" s="80">
        <v>-11786.73</v>
      </c>
      <c r="F57" s="80">
        <v>-5777.53</v>
      </c>
      <c r="G57" s="79">
        <v>-19192.240000000002</v>
      </c>
      <c r="H57" s="79">
        <v>-22528.05</v>
      </c>
      <c r="I57" s="79">
        <v>-33809.93</v>
      </c>
      <c r="J57" s="79">
        <v>-23082.58</v>
      </c>
      <c r="K57" s="79">
        <v>-24620.35</v>
      </c>
      <c r="L57" s="79"/>
      <c r="M57" s="79"/>
    </row>
    <row r="58" spans="1:13" s="62" customFormat="1">
      <c r="A58" s="63" t="s">
        <v>166</v>
      </c>
      <c r="B58" s="80">
        <v>-8398.6299999999992</v>
      </c>
      <c r="C58" s="80">
        <v>-13214.73</v>
      </c>
      <c r="D58" s="79">
        <v>-10346.299999999999</v>
      </c>
      <c r="E58" s="80">
        <v>-4071.57</v>
      </c>
      <c r="F58" s="80">
        <v>-13598.46</v>
      </c>
      <c r="G58" s="80">
        <v>-14350.72</v>
      </c>
      <c r="H58" s="80">
        <v>-13783.62</v>
      </c>
      <c r="I58" s="79">
        <v>-14869.88</v>
      </c>
      <c r="J58" s="79">
        <v>-14156.49</v>
      </c>
      <c r="K58" s="79">
        <v>-15206.31</v>
      </c>
      <c r="L58" s="79"/>
      <c r="M58" s="79"/>
    </row>
    <row r="59" spans="1:13" s="62" customFormat="1">
      <c r="A59" s="63" t="s">
        <v>144</v>
      </c>
      <c r="B59" s="80">
        <v>-7324.37</v>
      </c>
      <c r="C59" s="80">
        <v>-15078.32</v>
      </c>
      <c r="D59" s="80">
        <v>-11315.05</v>
      </c>
      <c r="E59" s="80">
        <v>-15207.83</v>
      </c>
      <c r="F59" s="80">
        <v>-14803.57</v>
      </c>
      <c r="G59" s="80">
        <v>-28940.080000000002</v>
      </c>
      <c r="H59" s="80"/>
      <c r="I59" s="79"/>
      <c r="J59" s="79"/>
      <c r="K59" s="79"/>
      <c r="L59" s="79"/>
      <c r="M59" s="79"/>
    </row>
    <row r="60" spans="1:13" s="62" customFormat="1">
      <c r="A60" s="63" t="s">
        <v>48</v>
      </c>
      <c r="B60" s="80"/>
      <c r="C60" s="80">
        <v>-74.11</v>
      </c>
      <c r="D60" s="79"/>
      <c r="E60" s="80"/>
      <c r="F60" s="80"/>
      <c r="G60" s="80"/>
      <c r="H60" s="80"/>
      <c r="I60" s="79"/>
      <c r="J60" s="79"/>
      <c r="K60" s="79"/>
      <c r="L60" s="79"/>
      <c r="M60" s="79"/>
    </row>
    <row r="61" spans="1:13" s="62" customFormat="1">
      <c r="A61" s="63" t="s">
        <v>49</v>
      </c>
      <c r="B61" s="80"/>
      <c r="C61" s="80"/>
      <c r="D61" s="79">
        <v>-1904.07</v>
      </c>
      <c r="E61" s="80">
        <v>-8445.07</v>
      </c>
      <c r="F61" s="80">
        <v>-5503.54</v>
      </c>
      <c r="G61" s="80"/>
      <c r="H61" s="80"/>
      <c r="I61" s="79"/>
      <c r="J61" s="79"/>
      <c r="K61" s="79"/>
      <c r="L61" s="79"/>
      <c r="M61" s="79"/>
    </row>
    <row r="62" spans="1:13">
      <c r="A62" s="63" t="s">
        <v>50</v>
      </c>
      <c r="B62" s="80"/>
      <c r="C62" s="80"/>
      <c r="D62" s="79"/>
      <c r="E62" s="80">
        <v>-1090.1400000000001</v>
      </c>
      <c r="F62" s="80">
        <v>-863.89</v>
      </c>
      <c r="G62" s="80">
        <v>-727.5</v>
      </c>
      <c r="H62" s="80"/>
      <c r="I62" s="79"/>
      <c r="J62" s="79"/>
      <c r="K62" s="79"/>
      <c r="L62" s="79"/>
      <c r="M62" s="79"/>
    </row>
    <row r="63" spans="1:13">
      <c r="A63" s="60" t="s">
        <v>8</v>
      </c>
      <c r="B63" s="65">
        <f t="shared" ref="B63:K63" si="6">SUM(B55:B62)</f>
        <v>41050.559999999998</v>
      </c>
      <c r="C63" s="65">
        <f t="shared" si="6"/>
        <v>38028.890000000007</v>
      </c>
      <c r="D63" s="65">
        <f t="shared" si="6"/>
        <v>33380.889999999992</v>
      </c>
      <c r="E63" s="65">
        <f t="shared" si="6"/>
        <v>-40601.339999999997</v>
      </c>
      <c r="F63" s="65">
        <f t="shared" si="6"/>
        <v>63713.01</v>
      </c>
      <c r="G63" s="65">
        <f t="shared" si="6"/>
        <v>-29950.54</v>
      </c>
      <c r="H63" s="65">
        <f t="shared" si="6"/>
        <v>-6311.67</v>
      </c>
      <c r="I63" s="65">
        <f t="shared" si="6"/>
        <v>-18679.809999999998</v>
      </c>
      <c r="J63" s="65">
        <f t="shared" si="6"/>
        <v>1260.9299999999985</v>
      </c>
      <c r="K63" s="65">
        <f t="shared" si="6"/>
        <v>-9826.659999999998</v>
      </c>
      <c r="L63" s="79"/>
      <c r="M63" s="85">
        <f>SUM(E63:L63)</f>
        <v>-40396.079999999987</v>
      </c>
    </row>
    <row r="64" spans="1:13">
      <c r="A64" s="58" t="s">
        <v>24</v>
      </c>
      <c r="B64" s="83"/>
      <c r="C64" s="83"/>
      <c r="D64" s="83"/>
      <c r="E64" s="83"/>
      <c r="F64" s="83"/>
      <c r="G64" s="83"/>
      <c r="H64" s="77"/>
      <c r="I64" s="77"/>
      <c r="J64" s="77"/>
      <c r="K64" s="77"/>
      <c r="L64" s="77"/>
      <c r="M64" s="77"/>
    </row>
    <row r="65" spans="1:13">
      <c r="A65" s="61" t="s">
        <v>25</v>
      </c>
    </row>
    <row r="66" spans="1:13">
      <c r="A66" s="56" t="s">
        <v>1</v>
      </c>
      <c r="B66" s="81">
        <v>45882.25</v>
      </c>
      <c r="C66" s="81">
        <v>64536.88</v>
      </c>
      <c r="D66" s="81">
        <v>78781.5</v>
      </c>
      <c r="E66" s="81">
        <v>59518.5</v>
      </c>
      <c r="F66" s="81">
        <v>36500</v>
      </c>
      <c r="G66" s="81">
        <v>36500</v>
      </c>
      <c r="H66" s="81">
        <v>41800</v>
      </c>
      <c r="I66" s="81">
        <v>52400</v>
      </c>
      <c r="J66" s="81">
        <v>52400</v>
      </c>
      <c r="K66" s="81">
        <v>30000</v>
      </c>
      <c r="L66" s="81">
        <v>30000</v>
      </c>
    </row>
    <row r="67" spans="1:13" s="59" customFormat="1">
      <c r="A67" s="56" t="s">
        <v>4</v>
      </c>
      <c r="B67" s="81">
        <v>-25128.42</v>
      </c>
      <c r="C67" s="81">
        <v>-36503.019999999997</v>
      </c>
      <c r="D67" s="81">
        <v>-35977.68</v>
      </c>
      <c r="E67" s="81">
        <v>-41067.550000000003</v>
      </c>
      <c r="F67" s="81">
        <v>-34735.120000000003</v>
      </c>
      <c r="G67" s="81">
        <v>-46562.84</v>
      </c>
      <c r="H67" s="81">
        <v>-54404.1</v>
      </c>
      <c r="I67" s="81">
        <v>-37317.19</v>
      </c>
      <c r="J67" s="81">
        <v>-104393.44</v>
      </c>
      <c r="K67" s="81">
        <v>45884.53</v>
      </c>
      <c r="L67" s="81"/>
      <c r="M67" s="81"/>
    </row>
    <row r="68" spans="1:13">
      <c r="A68" s="60" t="s">
        <v>8</v>
      </c>
      <c r="B68" s="85">
        <v>20753.830000000002</v>
      </c>
      <c r="C68" s="85">
        <v>28033.86</v>
      </c>
      <c r="D68" s="85">
        <v>42803.82</v>
      </c>
      <c r="E68" s="85">
        <v>18450.95</v>
      </c>
      <c r="F68" s="85">
        <v>1764.88</v>
      </c>
      <c r="G68" s="85">
        <v>-10062.84</v>
      </c>
      <c r="H68" s="85">
        <v>-12604.1</v>
      </c>
      <c r="I68" s="85">
        <v>15082.81</v>
      </c>
      <c r="J68" s="65">
        <v>-51993.440000000002</v>
      </c>
      <c r="K68" s="65">
        <v>-15884.53</v>
      </c>
      <c r="L68" s="65"/>
      <c r="M68" s="65">
        <f>SUM(B68:L68)</f>
        <v>36345.240000000005</v>
      </c>
    </row>
    <row r="69" spans="1:13">
      <c r="A69" s="57" t="s">
        <v>26</v>
      </c>
      <c r="B69" s="85"/>
      <c r="C69" s="85"/>
      <c r="D69" s="85"/>
      <c r="E69" s="85"/>
      <c r="F69" s="85"/>
      <c r="G69" s="85"/>
      <c r="H69" s="79"/>
      <c r="I69" s="85"/>
    </row>
    <row r="70" spans="1:13">
      <c r="A70" s="56" t="s">
        <v>1</v>
      </c>
      <c r="B70" s="79">
        <v>23987.95</v>
      </c>
      <c r="C70" s="79">
        <v>0</v>
      </c>
      <c r="D70" s="79">
        <v>11218.5</v>
      </c>
      <c r="E70" s="79">
        <v>25481.5</v>
      </c>
      <c r="F70" s="79">
        <v>0</v>
      </c>
      <c r="G70" s="79">
        <v>0</v>
      </c>
      <c r="H70" s="80">
        <v>3200</v>
      </c>
      <c r="I70" s="79">
        <v>2400</v>
      </c>
      <c r="J70" s="81">
        <v>2400</v>
      </c>
      <c r="K70" s="81">
        <v>2400</v>
      </c>
    </row>
    <row r="71" spans="1:13">
      <c r="A71" s="56" t="s">
        <v>4</v>
      </c>
      <c r="B71" s="81">
        <v>-16438.009999999998</v>
      </c>
      <c r="C71" s="81">
        <v>0</v>
      </c>
      <c r="D71" s="81">
        <v>-15874.97</v>
      </c>
      <c r="E71" s="81">
        <v>-13825.26</v>
      </c>
      <c r="F71" s="81">
        <v>0</v>
      </c>
      <c r="G71" s="81">
        <v>0</v>
      </c>
      <c r="H71" s="81">
        <v>-3200</v>
      </c>
      <c r="I71" s="81">
        <v>-2400</v>
      </c>
      <c r="J71" s="81">
        <v>-17977.18</v>
      </c>
      <c r="K71" s="81">
        <v>-2400</v>
      </c>
    </row>
    <row r="72" spans="1:13" s="59" customFormat="1">
      <c r="A72" s="60" t="s">
        <v>8</v>
      </c>
      <c r="B72" s="65">
        <f t="shared" ref="B72:K72" si="7">SUM(B70:B71)</f>
        <v>7549.9400000000023</v>
      </c>
      <c r="C72" s="65">
        <f t="shared" si="7"/>
        <v>0</v>
      </c>
      <c r="D72" s="65">
        <f t="shared" si="7"/>
        <v>-4656.4699999999993</v>
      </c>
      <c r="E72" s="65">
        <f t="shared" si="7"/>
        <v>11656.24</v>
      </c>
      <c r="F72" s="65">
        <f t="shared" si="7"/>
        <v>0</v>
      </c>
      <c r="G72" s="65">
        <f t="shared" si="7"/>
        <v>0</v>
      </c>
      <c r="H72" s="65">
        <f t="shared" si="7"/>
        <v>0</v>
      </c>
      <c r="I72" s="65">
        <f t="shared" si="7"/>
        <v>0</v>
      </c>
      <c r="J72" s="65">
        <f t="shared" si="7"/>
        <v>-15577.18</v>
      </c>
      <c r="K72" s="65">
        <f t="shared" si="7"/>
        <v>0</v>
      </c>
      <c r="L72" s="65"/>
      <c r="M72" s="65">
        <f>SUM(B72:L72)</f>
        <v>-1027.4699999999975</v>
      </c>
    </row>
    <row r="73" spans="1:13">
      <c r="A73" s="58" t="s">
        <v>57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</row>
    <row r="74" spans="1:13">
      <c r="A74" s="57" t="s">
        <v>1</v>
      </c>
    </row>
    <row r="75" spans="1:13">
      <c r="A75" s="56" t="s">
        <v>64</v>
      </c>
      <c r="B75" s="78">
        <v>150000</v>
      </c>
      <c r="C75" s="78">
        <v>150000</v>
      </c>
      <c r="D75" s="78">
        <v>150000</v>
      </c>
      <c r="E75" s="78">
        <v>150000</v>
      </c>
      <c r="F75" s="78">
        <v>0</v>
      </c>
      <c r="G75" s="78">
        <v>0</v>
      </c>
      <c r="H75" s="78">
        <v>150000</v>
      </c>
      <c r="I75" s="78">
        <v>150000</v>
      </c>
      <c r="J75" s="78">
        <v>150000</v>
      </c>
      <c r="K75" s="78">
        <v>150000</v>
      </c>
      <c r="L75" s="78">
        <v>150000</v>
      </c>
    </row>
    <row r="76" spans="1:13">
      <c r="A76" s="56" t="s">
        <v>65</v>
      </c>
      <c r="B76" s="78"/>
      <c r="C76" s="78"/>
      <c r="D76" s="78"/>
      <c r="E76" s="78"/>
      <c r="F76" s="78"/>
      <c r="G76" s="78"/>
      <c r="H76" s="78">
        <v>300000</v>
      </c>
      <c r="I76" s="78"/>
    </row>
    <row r="77" spans="1:13">
      <c r="A77" s="56" t="s">
        <v>143</v>
      </c>
      <c r="B77" s="78"/>
      <c r="C77" s="78"/>
      <c r="D77" s="78"/>
      <c r="E77" s="78"/>
      <c r="F77" s="78"/>
      <c r="G77" s="78"/>
      <c r="H77" s="78">
        <v>10633</v>
      </c>
      <c r="I77" s="78">
        <v>10633</v>
      </c>
      <c r="J77" s="78">
        <v>10633</v>
      </c>
    </row>
    <row r="78" spans="1:13">
      <c r="A78" s="57" t="s">
        <v>4</v>
      </c>
    </row>
    <row r="79" spans="1:13">
      <c r="A79" s="56" t="s">
        <v>62</v>
      </c>
      <c r="B79" s="81">
        <v>-13.68</v>
      </c>
    </row>
    <row r="80" spans="1:13">
      <c r="A80" s="66" t="s">
        <v>165</v>
      </c>
      <c r="J80" s="78">
        <v>-5</v>
      </c>
    </row>
    <row r="81" spans="1:13">
      <c r="A81" s="56" t="s">
        <v>58</v>
      </c>
      <c r="C81" s="81">
        <v>-54871.68</v>
      </c>
      <c r="D81" s="81">
        <v>-38418.6</v>
      </c>
      <c r="E81" s="81">
        <v>-7834.01</v>
      </c>
      <c r="F81" s="81">
        <v>-56859.18</v>
      </c>
      <c r="G81" s="81">
        <v>-25080.34</v>
      </c>
      <c r="H81" s="81">
        <v>-59269.96</v>
      </c>
      <c r="I81" s="81">
        <v>-61932.51</v>
      </c>
      <c r="J81" s="81">
        <v>-16326.28</v>
      </c>
      <c r="K81" s="81">
        <v>-23376.99</v>
      </c>
    </row>
    <row r="82" spans="1:13">
      <c r="A82" s="56" t="s">
        <v>59</v>
      </c>
      <c r="C82" s="81">
        <v>-42158.720000000001</v>
      </c>
      <c r="D82" s="81">
        <v>-37384.57</v>
      </c>
      <c r="E82" s="81">
        <v>-81395.789999999994</v>
      </c>
      <c r="F82" s="81">
        <v>-68708.67</v>
      </c>
      <c r="G82" s="81">
        <v>-111995.61</v>
      </c>
      <c r="H82" s="81">
        <v>-116090.89</v>
      </c>
      <c r="I82" s="81">
        <v>-76971.509999999995</v>
      </c>
      <c r="J82" s="81">
        <v>-98216.44</v>
      </c>
      <c r="K82" s="81">
        <v>-91468.69</v>
      </c>
    </row>
    <row r="83" spans="1:13">
      <c r="A83" s="56" t="s">
        <v>63</v>
      </c>
      <c r="C83" s="81">
        <v>-3259.36</v>
      </c>
      <c r="D83" s="81">
        <v>-1236.48</v>
      </c>
      <c r="E83" s="81">
        <v>-2665.77</v>
      </c>
      <c r="F83" s="81">
        <v>-2474.34</v>
      </c>
      <c r="G83" s="81">
        <v>-1773.07</v>
      </c>
      <c r="H83" s="81">
        <v>-1280.69</v>
      </c>
      <c r="I83" s="81">
        <v>-1461.46</v>
      </c>
      <c r="J83" s="81">
        <v>-1912.77</v>
      </c>
      <c r="K83" s="81">
        <v>-1376.27</v>
      </c>
    </row>
    <row r="84" spans="1:13">
      <c r="A84" s="56" t="s">
        <v>60</v>
      </c>
      <c r="C84" s="81">
        <v>-11886.69</v>
      </c>
      <c r="D84" s="81">
        <v>-12922.57</v>
      </c>
      <c r="E84" s="81">
        <v>-24540.560000000001</v>
      </c>
      <c r="F84" s="81">
        <v>-22481.49</v>
      </c>
      <c r="G84" s="81">
        <v>-6283.87</v>
      </c>
      <c r="H84" s="81">
        <v>-5664.51</v>
      </c>
      <c r="I84" s="81">
        <v>-6788.13</v>
      </c>
      <c r="J84" s="81">
        <v>-6283.27</v>
      </c>
      <c r="K84" s="81">
        <v>-7042.55</v>
      </c>
    </row>
    <row r="85" spans="1:13">
      <c r="A85" s="56" t="s">
        <v>61</v>
      </c>
      <c r="E85" s="81">
        <v>-485.27</v>
      </c>
      <c r="G85" s="81">
        <v>0</v>
      </c>
      <c r="H85" s="81">
        <v>0</v>
      </c>
      <c r="I85" s="81">
        <v>0</v>
      </c>
      <c r="J85" s="46"/>
    </row>
    <row r="86" spans="1:13">
      <c r="A86" s="56" t="s">
        <v>142</v>
      </c>
      <c r="G86" s="81">
        <v>-26546.880000000001</v>
      </c>
      <c r="H86" s="81">
        <v>-26166.84</v>
      </c>
      <c r="I86" s="81">
        <v>34809.08</v>
      </c>
    </row>
    <row r="87" spans="1:13">
      <c r="A87" s="55" t="s">
        <v>8</v>
      </c>
      <c r="B87" s="65">
        <f t="shared" ref="B87:K87" si="8">SUM(B75:B86)</f>
        <v>149986.32</v>
      </c>
      <c r="C87" s="65">
        <f t="shared" si="8"/>
        <v>37823.550000000003</v>
      </c>
      <c r="D87" s="65">
        <f t="shared" si="8"/>
        <v>60037.779999999992</v>
      </c>
      <c r="E87" s="65">
        <f t="shared" si="8"/>
        <v>33078.6</v>
      </c>
      <c r="F87" s="65">
        <f t="shared" si="8"/>
        <v>-150523.68</v>
      </c>
      <c r="G87" s="65">
        <f t="shared" si="8"/>
        <v>-171679.77000000002</v>
      </c>
      <c r="H87" s="65">
        <f t="shared" si="8"/>
        <v>252160.10999999996</v>
      </c>
      <c r="I87" s="65">
        <f t="shared" si="8"/>
        <v>48288.47</v>
      </c>
      <c r="J87" s="65">
        <f t="shared" si="8"/>
        <v>37889.240000000005</v>
      </c>
      <c r="K87" s="65">
        <f t="shared" si="8"/>
        <v>26735.499999999996</v>
      </c>
      <c r="M87" s="65">
        <f>SUM(B87:L87)</f>
        <v>323796.11999999994</v>
      </c>
    </row>
  </sheetData>
  <mergeCells count="1">
    <mergeCell ref="A1:M1"/>
  </mergeCells>
  <printOptions horizontalCentered="1"/>
  <pageMargins left="0.23622047244094491" right="0.31496062992125984" top="0.51181102362204722" bottom="0.9055118110236221" header="0.51181102362204722" footer="0.51181102362204722"/>
  <pageSetup paperSize="9" scale="51" orientation="landscape"/>
  <headerFooter>
    <oddFooter>&amp;LD2 2.2 Heisenberg-Krebs&amp;C&amp;P&amp;R26.7.2011]</oddFooter>
  </headerFooter>
  <rowBreaks count="1" manualBreakCount="1">
    <brk id="43" max="12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opLeftCell="A3" workbookViewId="0">
      <selection activeCell="A3" sqref="A3:XFD3"/>
    </sheetView>
  </sheetViews>
  <sheetFormatPr baseColWidth="10" defaultRowHeight="12" x14ac:dyDescent="0"/>
  <cols>
    <col min="1" max="1" width="29.5" customWidth="1"/>
    <col min="2" max="5" width="17.5" customWidth="1"/>
    <col min="6" max="6" width="17.33203125" style="42" customWidth="1"/>
  </cols>
  <sheetData>
    <row r="2" spans="1:8" ht="18" customHeight="1">
      <c r="A2" s="90" t="s">
        <v>125</v>
      </c>
      <c r="B2" s="90"/>
      <c r="C2" s="90"/>
      <c r="D2" s="90"/>
      <c r="E2" s="90"/>
      <c r="F2" s="90"/>
    </row>
    <row r="3" spans="1:8" ht="18" customHeight="1">
      <c r="A3" s="52"/>
      <c r="B3" s="52"/>
      <c r="C3" s="52"/>
      <c r="D3" s="52"/>
      <c r="E3" s="52"/>
      <c r="F3" s="52"/>
    </row>
    <row r="4" spans="1:8" ht="18" customHeight="1">
      <c r="A4" s="90" t="s">
        <v>126</v>
      </c>
      <c r="B4" s="90"/>
      <c r="C4" s="90"/>
      <c r="D4" s="90"/>
      <c r="E4" s="90"/>
      <c r="F4" s="90"/>
    </row>
    <row r="5" spans="1:8" ht="17">
      <c r="A5" s="52"/>
      <c r="B5" s="52"/>
      <c r="C5" s="52"/>
      <c r="D5" s="52"/>
      <c r="E5" s="52"/>
      <c r="F5" s="52"/>
    </row>
    <row r="6" spans="1:8">
      <c r="A6" s="31"/>
      <c r="B6" s="19" t="s">
        <v>54</v>
      </c>
      <c r="C6" s="19" t="s">
        <v>53</v>
      </c>
      <c r="D6" s="19" t="s">
        <v>51</v>
      </c>
      <c r="E6" s="20" t="s">
        <v>52</v>
      </c>
      <c r="F6" s="17" t="s">
        <v>117</v>
      </c>
    </row>
    <row r="7" spans="1:8">
      <c r="A7" s="43" t="s">
        <v>16</v>
      </c>
      <c r="B7" s="45"/>
      <c r="C7" s="45"/>
      <c r="D7" s="45"/>
      <c r="E7" s="45"/>
      <c r="F7" s="44"/>
      <c r="G7" s="1"/>
      <c r="H7" s="1"/>
    </row>
    <row r="8" spans="1:8">
      <c r="A8" s="8" t="s">
        <v>1</v>
      </c>
      <c r="B8" s="1">
        <v>82201.399999999994</v>
      </c>
      <c r="C8" s="1">
        <v>103130.76</v>
      </c>
      <c r="D8" s="1">
        <v>126000</v>
      </c>
      <c r="E8" s="7">
        <v>107400</v>
      </c>
      <c r="F8" s="16">
        <v>107400</v>
      </c>
      <c r="G8" s="1"/>
      <c r="H8" s="1"/>
    </row>
    <row r="9" spans="1:8">
      <c r="A9" s="8" t="s">
        <v>119</v>
      </c>
      <c r="B9" s="1"/>
      <c r="C9" s="1"/>
      <c r="D9" s="1"/>
      <c r="E9" s="50">
        <v>-100000</v>
      </c>
      <c r="F9" s="51">
        <v>-21931.919999999998</v>
      </c>
      <c r="G9" s="1"/>
      <c r="H9" s="1"/>
    </row>
    <row r="10" spans="1:8">
      <c r="A10" s="8" t="s">
        <v>121</v>
      </c>
      <c r="B10" s="1"/>
      <c r="C10" s="1"/>
      <c r="D10" s="1"/>
      <c r="E10" s="50"/>
      <c r="F10" s="51">
        <v>-757.17</v>
      </c>
      <c r="G10" s="1"/>
      <c r="H10" s="1"/>
    </row>
    <row r="11" spans="1:8">
      <c r="A11" s="8" t="s">
        <v>118</v>
      </c>
      <c r="B11" s="1"/>
      <c r="C11" s="7">
        <f>B13</f>
        <v>39567.039999999994</v>
      </c>
      <c r="D11" s="7">
        <f>C13</f>
        <v>76976.779999999984</v>
      </c>
      <c r="E11" s="7">
        <f>D13</f>
        <v>134426.05999999997</v>
      </c>
      <c r="F11" s="7">
        <f>E13</f>
        <v>35802.749999999971</v>
      </c>
      <c r="G11" s="1"/>
      <c r="H11" s="1"/>
    </row>
    <row r="12" spans="1:8">
      <c r="A12" s="8" t="s">
        <v>4</v>
      </c>
      <c r="B12" s="1">
        <v>-42634.36</v>
      </c>
      <c r="C12" s="1">
        <v>-65721.02</v>
      </c>
      <c r="D12" s="1">
        <v>-68550.720000000001</v>
      </c>
      <c r="E12" s="7">
        <v>-106023.31</v>
      </c>
      <c r="F12" s="16">
        <v>-120513.66</v>
      </c>
      <c r="G12" s="1"/>
      <c r="H12" s="1"/>
    </row>
    <row r="13" spans="1:8">
      <c r="A13" s="3" t="s">
        <v>8</v>
      </c>
      <c r="B13" s="5">
        <f>SUM(B8:B12)</f>
        <v>39567.039999999994</v>
      </c>
      <c r="C13" s="5">
        <f>SUM(C8:C12)</f>
        <v>76976.779999999984</v>
      </c>
      <c r="D13" s="5">
        <f>SUM(D8:D12)</f>
        <v>134426.05999999997</v>
      </c>
      <c r="E13" s="5">
        <f>SUM(E8:E12)</f>
        <v>35802.749999999971</v>
      </c>
      <c r="F13" s="5">
        <f>SUM(F8:F12)</f>
        <v>0</v>
      </c>
      <c r="G13" s="1"/>
      <c r="H13" s="1"/>
    </row>
    <row r="14" spans="1:8">
      <c r="A14" s="43" t="s">
        <v>17</v>
      </c>
      <c r="B14" s="45"/>
      <c r="C14" s="45"/>
      <c r="D14" s="45"/>
      <c r="E14" s="45"/>
      <c r="F14" s="44"/>
      <c r="G14" s="1"/>
      <c r="H14" s="1"/>
    </row>
    <row r="15" spans="1:8">
      <c r="A15" s="8" t="s">
        <v>1</v>
      </c>
      <c r="B15" s="1">
        <v>87246.5</v>
      </c>
      <c r="C15" s="1">
        <v>27296.91</v>
      </c>
      <c r="D15" s="1">
        <v>138000</v>
      </c>
      <c r="E15" s="1">
        <v>100600</v>
      </c>
      <c r="F15" s="16">
        <v>100600</v>
      </c>
      <c r="G15" s="1"/>
      <c r="H15" s="1"/>
    </row>
    <row r="16" spans="1:8">
      <c r="A16" s="8" t="s">
        <v>120</v>
      </c>
      <c r="B16" s="1"/>
      <c r="C16" s="1"/>
      <c r="D16" s="1">
        <v>30600</v>
      </c>
      <c r="E16" s="1"/>
      <c r="F16" s="16"/>
      <c r="G16" s="1"/>
      <c r="H16" s="1"/>
    </row>
    <row r="17" spans="1:8" ht="24">
      <c r="A17" s="8" t="s">
        <v>123</v>
      </c>
      <c r="B17" s="1"/>
      <c r="C17" s="1"/>
      <c r="D17" s="1"/>
      <c r="E17" s="50">
        <v>120000</v>
      </c>
      <c r="F17" s="51">
        <v>21931.919999999998</v>
      </c>
      <c r="G17" s="1"/>
      <c r="H17" s="1"/>
    </row>
    <row r="18" spans="1:8">
      <c r="A18" s="8" t="s">
        <v>122</v>
      </c>
      <c r="B18" s="1"/>
      <c r="C18" s="1"/>
      <c r="D18" s="1"/>
      <c r="E18" s="50"/>
      <c r="F18" s="51">
        <v>6653.25</v>
      </c>
      <c r="G18" s="1"/>
      <c r="H18" s="1"/>
    </row>
    <row r="19" spans="1:8">
      <c r="A19" s="8" t="s">
        <v>118</v>
      </c>
      <c r="B19" s="1"/>
      <c r="C19" s="1">
        <f>B21</f>
        <v>61240.31</v>
      </c>
      <c r="D19" s="1">
        <f>C21</f>
        <v>77050.600000000006</v>
      </c>
      <c r="E19" s="1">
        <f>D21</f>
        <v>199196.04</v>
      </c>
      <c r="F19" s="1">
        <f>E21</f>
        <v>166979.44000000003</v>
      </c>
      <c r="G19" s="1"/>
      <c r="H19" s="1"/>
    </row>
    <row r="20" spans="1:8">
      <c r="A20" s="8" t="s">
        <v>4</v>
      </c>
      <c r="B20" s="1">
        <v>-26006.19</v>
      </c>
      <c r="C20" s="1">
        <v>-11486.62</v>
      </c>
      <c r="D20" s="1">
        <v>-46454.559999999998</v>
      </c>
      <c r="E20" s="7">
        <v>-252816.6</v>
      </c>
      <c r="F20" s="16">
        <v>-258602.81</v>
      </c>
      <c r="G20" s="1"/>
      <c r="H20" s="1"/>
    </row>
    <row r="21" spans="1:8">
      <c r="A21" s="3" t="s">
        <v>8</v>
      </c>
      <c r="B21" s="5">
        <f>SUM(B15:B20)</f>
        <v>61240.31</v>
      </c>
      <c r="C21" s="5">
        <f>SUM(C15:C20)</f>
        <v>77050.600000000006</v>
      </c>
      <c r="D21" s="5">
        <f>SUM(D15:D20)</f>
        <v>199196.04</v>
      </c>
      <c r="E21" s="5">
        <f>SUM(E15:E20)</f>
        <v>166979.44000000003</v>
      </c>
      <c r="F21" s="5">
        <f>SUM(F15:F20)</f>
        <v>37561.800000000047</v>
      </c>
      <c r="G21" s="1"/>
      <c r="H21" s="1"/>
    </row>
    <row r="22" spans="1:8">
      <c r="A22" s="43" t="s">
        <v>18</v>
      </c>
      <c r="B22" s="45"/>
      <c r="C22" s="45"/>
      <c r="D22" s="45"/>
      <c r="E22" s="45"/>
      <c r="F22" s="44"/>
      <c r="G22" s="1"/>
      <c r="H22" s="1"/>
    </row>
    <row r="23" spans="1:8">
      <c r="A23" s="8" t="s">
        <v>1</v>
      </c>
      <c r="B23" s="1"/>
      <c r="C23" s="1">
        <v>69572.33</v>
      </c>
      <c r="D23" s="1">
        <v>0</v>
      </c>
      <c r="E23" s="1">
        <v>42500</v>
      </c>
      <c r="F23" s="16">
        <v>42500</v>
      </c>
      <c r="G23" s="1"/>
      <c r="H23" s="1"/>
    </row>
    <row r="24" spans="1:8">
      <c r="A24" s="8" t="s">
        <v>119</v>
      </c>
      <c r="B24" s="1"/>
      <c r="C24" s="1"/>
      <c r="D24" s="1"/>
      <c r="E24" s="1"/>
      <c r="F24" s="16">
        <v>-6653.25</v>
      </c>
      <c r="G24" s="1"/>
      <c r="H24" s="1"/>
    </row>
    <row r="25" spans="1:8">
      <c r="A25" s="8" t="s">
        <v>118</v>
      </c>
      <c r="B25" s="1"/>
      <c r="C25" s="1">
        <f>B27</f>
        <v>0</v>
      </c>
      <c r="D25" s="1">
        <f>C27</f>
        <v>50777.210000000006</v>
      </c>
      <c r="E25" s="1">
        <f>D27</f>
        <v>10175.44000000001</v>
      </c>
      <c r="F25" s="1">
        <f>E27</f>
        <v>23603.660000000011</v>
      </c>
      <c r="G25" s="1"/>
      <c r="H25" s="1"/>
    </row>
    <row r="26" spans="1:8">
      <c r="A26" s="8" t="s">
        <v>4</v>
      </c>
      <c r="B26" s="1"/>
      <c r="C26" s="1">
        <v>-18795.12</v>
      </c>
      <c r="D26" s="1">
        <v>-40601.769999999997</v>
      </c>
      <c r="E26" s="1">
        <v>-29071.78</v>
      </c>
      <c r="F26" s="16">
        <v>-59450.41</v>
      </c>
      <c r="G26" s="1"/>
      <c r="H26" s="1"/>
    </row>
    <row r="27" spans="1:8">
      <c r="A27" s="3" t="s">
        <v>8</v>
      </c>
      <c r="B27" s="5"/>
      <c r="C27" s="5">
        <f>SUM(C23:C26)</f>
        <v>50777.210000000006</v>
      </c>
      <c r="D27" s="5">
        <f>SUM(D23:D26)</f>
        <v>10175.44000000001</v>
      </c>
      <c r="E27" s="5">
        <f>SUM(E23:E26)</f>
        <v>23603.660000000011</v>
      </c>
      <c r="F27" s="5">
        <f>SUM(F23:F26)</f>
        <v>0</v>
      </c>
      <c r="G27" s="1"/>
      <c r="H27" s="1"/>
    </row>
    <row r="28" spans="1:8">
      <c r="A28" s="43" t="s">
        <v>19</v>
      </c>
      <c r="B28" s="45"/>
      <c r="C28" s="45"/>
      <c r="D28" s="45"/>
      <c r="E28" s="45"/>
      <c r="F28" s="44"/>
      <c r="G28" s="1"/>
      <c r="H28" s="1"/>
    </row>
    <row r="29" spans="1:8">
      <c r="A29" s="8" t="s">
        <v>1</v>
      </c>
      <c r="B29" s="1"/>
      <c r="C29" s="1"/>
      <c r="D29" s="1">
        <v>75000</v>
      </c>
      <c r="E29" s="1">
        <v>40000</v>
      </c>
      <c r="F29" s="16">
        <v>0</v>
      </c>
      <c r="G29" s="1"/>
      <c r="H29" s="1"/>
    </row>
    <row r="30" spans="1:8">
      <c r="A30" s="8" t="s">
        <v>120</v>
      </c>
      <c r="B30" s="1"/>
      <c r="C30" s="1"/>
      <c r="D30" s="1">
        <v>40000</v>
      </c>
      <c r="E30" s="1"/>
      <c r="F30" s="16"/>
      <c r="G30" s="1"/>
      <c r="H30" s="1"/>
    </row>
    <row r="31" spans="1:8">
      <c r="A31" s="8" t="s">
        <v>124</v>
      </c>
      <c r="B31" s="1"/>
      <c r="C31" s="1"/>
      <c r="D31" s="1"/>
      <c r="E31" s="50">
        <v>-20000</v>
      </c>
      <c r="F31" s="51">
        <v>757.17</v>
      </c>
      <c r="G31" s="1"/>
      <c r="H31" s="1"/>
    </row>
    <row r="32" spans="1:8">
      <c r="A32" s="8" t="s">
        <v>118</v>
      </c>
      <c r="B32" s="1"/>
      <c r="C32" s="1"/>
      <c r="D32" s="1">
        <f>C34</f>
        <v>0</v>
      </c>
      <c r="E32" s="1">
        <f>D34</f>
        <v>49144.89</v>
      </c>
      <c r="F32" s="1">
        <f>E34</f>
        <v>4708.1399999999994</v>
      </c>
      <c r="G32" s="1"/>
      <c r="H32" s="1"/>
    </row>
    <row r="33" spans="1:8">
      <c r="A33" s="8" t="s">
        <v>4</v>
      </c>
      <c r="B33" s="1"/>
      <c r="C33" s="1"/>
      <c r="D33" s="1">
        <v>-65855.11</v>
      </c>
      <c r="E33" s="7">
        <v>-64436.75</v>
      </c>
      <c r="F33" s="16">
        <v>-5465.31</v>
      </c>
      <c r="G33" s="1"/>
      <c r="H33" s="1"/>
    </row>
    <row r="34" spans="1:8">
      <c r="A34" s="3" t="s">
        <v>8</v>
      </c>
      <c r="B34" s="5"/>
      <c r="C34" s="5"/>
      <c r="D34" s="5">
        <f>SUM(D29:D33)</f>
        <v>49144.89</v>
      </c>
      <c r="E34" s="5">
        <f>SUM(E29:E33)</f>
        <v>4708.1399999999994</v>
      </c>
      <c r="F34" s="5">
        <f>SUM(F29:F33)</f>
        <v>0</v>
      </c>
      <c r="G34" s="1"/>
      <c r="H34" s="1"/>
    </row>
    <row r="35" spans="1:8">
      <c r="A35" s="43" t="s">
        <v>20</v>
      </c>
      <c r="B35" s="45"/>
      <c r="C35" s="45"/>
      <c r="D35" s="45"/>
      <c r="E35" s="45"/>
      <c r="F35" s="44"/>
      <c r="G35" s="1"/>
      <c r="H35" s="1"/>
    </row>
    <row r="36" spans="1:8">
      <c r="A36" s="8" t="s">
        <v>1</v>
      </c>
      <c r="B36" s="1"/>
      <c r="C36" s="1"/>
      <c r="D36" s="1">
        <v>63000</v>
      </c>
      <c r="E36" s="1">
        <v>0</v>
      </c>
      <c r="F36" s="16">
        <v>0</v>
      </c>
      <c r="G36" s="1"/>
      <c r="H36" s="1"/>
    </row>
    <row r="37" spans="1:8">
      <c r="A37" s="8" t="s">
        <v>118</v>
      </c>
      <c r="B37" s="11"/>
      <c r="C37" s="11"/>
      <c r="D37" s="1">
        <f>C39</f>
        <v>0</v>
      </c>
      <c r="E37" s="1">
        <f>D39</f>
        <v>63000</v>
      </c>
      <c r="F37" s="1">
        <f>E39</f>
        <v>0</v>
      </c>
      <c r="G37" s="1"/>
      <c r="H37" s="1"/>
    </row>
    <row r="38" spans="1:8">
      <c r="A38" s="8" t="s">
        <v>4</v>
      </c>
      <c r="B38" s="48"/>
      <c r="C38" s="48"/>
      <c r="D38" s="1">
        <v>0</v>
      </c>
      <c r="E38" s="1">
        <v>-63000</v>
      </c>
      <c r="F38" s="16">
        <v>0</v>
      </c>
      <c r="G38" s="1"/>
      <c r="H38" s="1"/>
    </row>
    <row r="39" spans="1:8">
      <c r="A39" s="3" t="s">
        <v>8</v>
      </c>
      <c r="B39" s="5">
        <f>SUM(B36:B38)</f>
        <v>0</v>
      </c>
      <c r="C39" s="5">
        <f>SUM(C36:C38)</f>
        <v>0</v>
      </c>
      <c r="D39" s="5">
        <f>SUM(D36:D38)</f>
        <v>63000</v>
      </c>
      <c r="E39" s="5">
        <f>SUM(E36:E38)</f>
        <v>0</v>
      </c>
      <c r="F39" s="5">
        <f>SUM(F36:F38)</f>
        <v>0</v>
      </c>
      <c r="G39" s="1"/>
      <c r="H39" s="1"/>
    </row>
    <row r="40" spans="1:8">
      <c r="A40" s="2" t="s">
        <v>7</v>
      </c>
      <c r="B40" s="49">
        <f>B13+B21+B27+B34+B39</f>
        <v>100807.34999999999</v>
      </c>
      <c r="C40" s="49">
        <f>C13+C21+C27+C34+C39</f>
        <v>204804.59000000003</v>
      </c>
      <c r="D40" s="49">
        <f>D13+D21+D27+D34+D39</f>
        <v>455942.43</v>
      </c>
      <c r="E40" s="49">
        <f>E13+E21+E27+E34+E39</f>
        <v>231093.99</v>
      </c>
      <c r="F40" s="49">
        <f>F13+F21+F27+F34+F39</f>
        <v>37561.800000000047</v>
      </c>
      <c r="G40" s="1"/>
      <c r="H40" s="1"/>
    </row>
    <row r="41" spans="1:8">
      <c r="B41" s="46"/>
      <c r="C41" s="46"/>
      <c r="D41" s="1"/>
      <c r="G41" s="1"/>
      <c r="H41" s="1"/>
    </row>
    <row r="42" spans="1:8">
      <c r="B42" s="47"/>
      <c r="C42" s="47"/>
    </row>
    <row r="43" spans="1:8">
      <c r="B43" s="47"/>
      <c r="C43" s="47"/>
    </row>
  </sheetData>
  <mergeCells count="2">
    <mergeCell ref="A2:F2"/>
    <mergeCell ref="A4:F4"/>
  </mergeCells>
  <phoneticPr fontId="1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2" orientation="landscape"/>
  <headerFooter>
    <oddFooter>Erstellt von heisenb &amp;D&amp;RSeite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9"/>
  <sheetViews>
    <sheetView workbookViewId="0">
      <selection activeCell="I5" sqref="I5"/>
    </sheetView>
  </sheetViews>
  <sheetFormatPr baseColWidth="10" defaultRowHeight="12" x14ac:dyDescent="0"/>
  <cols>
    <col min="1" max="1" width="51.5" customWidth="1"/>
    <col min="2" max="2" width="16.1640625" customWidth="1"/>
    <col min="3" max="4" width="16.1640625" style="1" customWidth="1"/>
    <col min="5" max="5" width="16.1640625" customWidth="1"/>
    <col min="6" max="7" width="16.1640625" style="1" customWidth="1"/>
  </cols>
  <sheetData>
    <row r="1" spans="1:4" ht="17">
      <c r="A1" s="14" t="s">
        <v>36</v>
      </c>
      <c r="B1" s="14"/>
    </row>
    <row r="2" spans="1:4" ht="17">
      <c r="A2" s="14"/>
      <c r="B2" s="13"/>
    </row>
    <row r="3" spans="1:4" ht="15">
      <c r="A3" s="29" t="s">
        <v>74</v>
      </c>
      <c r="B3" s="30"/>
    </row>
    <row r="4" spans="1:4">
      <c r="A4" s="10" t="s">
        <v>34</v>
      </c>
      <c r="B4" s="24" t="s">
        <v>80</v>
      </c>
      <c r="C4" s="76" t="s">
        <v>149</v>
      </c>
      <c r="D4" s="76" t="s">
        <v>148</v>
      </c>
    </row>
    <row r="5" spans="1:4">
      <c r="A5" s="4" t="s">
        <v>56</v>
      </c>
      <c r="B5" s="1">
        <v>39000</v>
      </c>
      <c r="C5" s="7">
        <v>39000</v>
      </c>
    </row>
    <row r="6" spans="1:4">
      <c r="A6" s="9" t="s">
        <v>152</v>
      </c>
      <c r="B6" s="1"/>
      <c r="C6" s="7">
        <f>B8</f>
        <v>18619.93</v>
      </c>
      <c r="D6" s="7">
        <f>C8</f>
        <v>19471.160000000003</v>
      </c>
    </row>
    <row r="7" spans="1:4">
      <c r="A7" s="4" t="s">
        <v>4</v>
      </c>
      <c r="B7" s="1">
        <v>-20380.07</v>
      </c>
      <c r="C7" s="7">
        <v>-38148.769999999997</v>
      </c>
      <c r="D7" s="1">
        <v>-36719.449999999997</v>
      </c>
    </row>
    <row r="8" spans="1:4">
      <c r="A8" s="2" t="s">
        <v>8</v>
      </c>
      <c r="B8" s="5">
        <f>SUM(B5:B7)</f>
        <v>18619.93</v>
      </c>
      <c r="C8" s="5">
        <f>SUM(C5:C7)</f>
        <v>19471.160000000003</v>
      </c>
      <c r="D8" s="5">
        <f>SUM(D5:D7)</f>
        <v>-17248.289999999994</v>
      </c>
    </row>
    <row r="9" spans="1:4">
      <c r="A9" s="2" t="s">
        <v>159</v>
      </c>
      <c r="B9" s="5">
        <f>B8</f>
        <v>18619.93</v>
      </c>
      <c r="C9" s="5">
        <f>B9+C8</f>
        <v>38091.090000000004</v>
      </c>
      <c r="D9" s="5">
        <f>C9+D8</f>
        <v>20842.80000000001</v>
      </c>
    </row>
    <row r="10" spans="1:4">
      <c r="A10" s="2"/>
      <c r="B10" s="5"/>
      <c r="C10" s="5"/>
      <c r="D10" s="5"/>
    </row>
    <row r="11" spans="1:4">
      <c r="A11" s="10" t="s">
        <v>35</v>
      </c>
      <c r="B11" s="24" t="s">
        <v>80</v>
      </c>
      <c r="C11" s="76" t="s">
        <v>149</v>
      </c>
    </row>
    <row r="12" spans="1:4">
      <c r="A12" s="4" t="s">
        <v>1</v>
      </c>
      <c r="B12" s="1">
        <v>25751</v>
      </c>
    </row>
    <row r="13" spans="1:4">
      <c r="A13" s="9" t="s">
        <v>152</v>
      </c>
      <c r="B13" s="1"/>
      <c r="C13" s="1">
        <f>B15</f>
        <v>3816.0800000000017</v>
      </c>
    </row>
    <row r="14" spans="1:4">
      <c r="A14" s="4" t="s">
        <v>4</v>
      </c>
      <c r="B14" s="1">
        <v>-21934.92</v>
      </c>
      <c r="C14" s="1">
        <v>-5659.45</v>
      </c>
    </row>
    <row r="15" spans="1:4">
      <c r="A15" s="2" t="s">
        <v>8</v>
      </c>
      <c r="B15" s="5">
        <f>SUM(B12:B14)</f>
        <v>3816.0800000000017</v>
      </c>
      <c r="C15" s="5">
        <f>SUM(C12:C14)</f>
        <v>-1843.3699999999981</v>
      </c>
    </row>
    <row r="16" spans="1:4">
      <c r="A16" s="2" t="s">
        <v>159</v>
      </c>
      <c r="B16" s="5">
        <f>B15</f>
        <v>3816.0800000000017</v>
      </c>
      <c r="C16" s="5">
        <f>B16+C15</f>
        <v>1972.7100000000037</v>
      </c>
    </row>
    <row r="17" spans="1:7">
      <c r="A17" s="2"/>
      <c r="B17" s="5"/>
      <c r="C17" s="5"/>
    </row>
    <row r="18" spans="1:7" ht="24">
      <c r="A18" s="12" t="s">
        <v>73</v>
      </c>
      <c r="B18" s="24" t="s">
        <v>80</v>
      </c>
    </row>
    <row r="19" spans="1:7">
      <c r="A19" s="4" t="s">
        <v>1</v>
      </c>
      <c r="B19" s="1">
        <v>2500</v>
      </c>
    </row>
    <row r="20" spans="1:7">
      <c r="A20" s="4" t="s">
        <v>4</v>
      </c>
      <c r="B20" s="1">
        <v>-2491.0700000000002</v>
      </c>
    </row>
    <row r="21" spans="1:7">
      <c r="A21" s="2" t="s">
        <v>30</v>
      </c>
      <c r="B21" s="5">
        <f>SUM(B19:B20)</f>
        <v>8.9299999999998363</v>
      </c>
    </row>
    <row r="22" spans="1:7">
      <c r="A22" s="2"/>
      <c r="B22" s="5"/>
    </row>
    <row r="23" spans="1:7" ht="15">
      <c r="A23" s="91" t="s">
        <v>72</v>
      </c>
      <c r="B23" s="91"/>
    </row>
    <row r="24" spans="1:7">
      <c r="A24" s="31" t="s">
        <v>78</v>
      </c>
      <c r="B24" s="18"/>
    </row>
    <row r="25" spans="1:7">
      <c r="A25" s="12" t="s">
        <v>75</v>
      </c>
      <c r="B25" s="24" t="s">
        <v>79</v>
      </c>
    </row>
    <row r="26" spans="1:7">
      <c r="A26" s="4" t="s">
        <v>1</v>
      </c>
      <c r="B26" s="7">
        <v>69360</v>
      </c>
    </row>
    <row r="27" spans="1:7">
      <c r="A27" s="4" t="s">
        <v>4</v>
      </c>
      <c r="B27" s="7">
        <v>-69374.14</v>
      </c>
    </row>
    <row r="28" spans="1:7" ht="13.5" customHeight="1">
      <c r="A28" s="2" t="s">
        <v>8</v>
      </c>
      <c r="B28" s="5">
        <f>SUM(B26:B27)</f>
        <v>-14.139999999999418</v>
      </c>
    </row>
    <row r="29" spans="1:7" ht="13.5" customHeight="1">
      <c r="A29" s="2"/>
      <c r="B29" s="5"/>
    </row>
    <row r="30" spans="1:7" ht="13.5" customHeight="1">
      <c r="A30" s="28" t="s">
        <v>77</v>
      </c>
      <c r="B30" s="5"/>
    </row>
    <row r="31" spans="1:7" s="21" customFormat="1" ht="13.5" customHeight="1">
      <c r="A31" s="31" t="s">
        <v>76</v>
      </c>
      <c r="B31" s="18"/>
      <c r="C31" s="11"/>
      <c r="D31" s="11"/>
      <c r="F31" s="11"/>
      <c r="G31" s="11"/>
    </row>
    <row r="32" spans="1:7" ht="13.5" customHeight="1">
      <c r="A32" s="12" t="s">
        <v>81</v>
      </c>
      <c r="B32" s="24" t="s">
        <v>79</v>
      </c>
    </row>
    <row r="33" spans="1:7" ht="13.5" customHeight="1">
      <c r="A33" s="4" t="s">
        <v>56</v>
      </c>
      <c r="B33" s="7">
        <v>2500</v>
      </c>
    </row>
    <row r="34" spans="1:7" ht="13.5" customHeight="1">
      <c r="A34" s="4" t="s">
        <v>4</v>
      </c>
      <c r="B34" s="5">
        <v>-2532.9899999999998</v>
      </c>
    </row>
    <row r="35" spans="1:7" ht="13.5" customHeight="1">
      <c r="A35" s="2" t="s">
        <v>8</v>
      </c>
      <c r="B35" s="5">
        <f>SUM(B33:B34)</f>
        <v>-32.989999999999782</v>
      </c>
    </row>
    <row r="36" spans="1:7" ht="13.5" customHeight="1">
      <c r="A36" s="2"/>
      <c r="B36" s="5"/>
    </row>
    <row r="37" spans="1:7" s="21" customFormat="1" ht="13.5" customHeight="1">
      <c r="A37" s="31" t="s">
        <v>82</v>
      </c>
      <c r="C37" s="11"/>
      <c r="D37" s="11"/>
      <c r="F37" s="11"/>
      <c r="G37" s="11"/>
    </row>
    <row r="38" spans="1:7" ht="13.5" customHeight="1">
      <c r="A38" s="12" t="s">
        <v>83</v>
      </c>
      <c r="B38" s="24" t="s">
        <v>3</v>
      </c>
    </row>
    <row r="39" spans="1:7" ht="13.5" customHeight="1">
      <c r="A39" s="4" t="s">
        <v>56</v>
      </c>
      <c r="B39" s="33">
        <v>3000</v>
      </c>
    </row>
    <row r="40" spans="1:7" ht="13.5" customHeight="1">
      <c r="A40" s="4" t="s">
        <v>4</v>
      </c>
      <c r="B40" s="33">
        <v>-3003.46</v>
      </c>
    </row>
    <row r="41" spans="1:7" ht="13.5" customHeight="1">
      <c r="A41" s="6" t="s">
        <v>8</v>
      </c>
      <c r="B41" s="15">
        <f>SUM(B39:B40)</f>
        <v>-3.4600000000000364</v>
      </c>
    </row>
    <row r="42" spans="1:7" ht="13.5" customHeight="1">
      <c r="A42" s="8"/>
      <c r="B42" s="5"/>
    </row>
    <row r="43" spans="1:7" s="21" customFormat="1" ht="24">
      <c r="A43" s="32" t="s">
        <v>84</v>
      </c>
      <c r="B43" s="18"/>
      <c r="C43" s="11"/>
      <c r="D43" s="11"/>
      <c r="F43" s="11"/>
      <c r="G43" s="11"/>
    </row>
    <row r="44" spans="1:7" ht="13.5" customHeight="1">
      <c r="A44" s="26" t="s">
        <v>93</v>
      </c>
      <c r="B44" s="24" t="s">
        <v>79</v>
      </c>
    </row>
    <row r="45" spans="1:7" ht="13.5" customHeight="1">
      <c r="A45" s="4" t="s">
        <v>56</v>
      </c>
      <c r="B45" s="25">
        <v>28000</v>
      </c>
    </row>
    <row r="46" spans="1:7" ht="13.5" customHeight="1">
      <c r="A46" s="4" t="s">
        <v>90</v>
      </c>
      <c r="B46" s="25">
        <v>-28000</v>
      </c>
    </row>
    <row r="47" spans="1:7" ht="13.5" customHeight="1">
      <c r="A47" s="6" t="s">
        <v>8</v>
      </c>
      <c r="B47" s="25">
        <f>SUM(B45:B46)</f>
        <v>0</v>
      </c>
    </row>
    <row r="48" spans="1:7" ht="13.5" customHeight="1">
      <c r="A48" s="2"/>
      <c r="B48" s="5"/>
    </row>
    <row r="49" spans="1:7" ht="13.5" customHeight="1">
      <c r="A49" s="12" t="s">
        <v>85</v>
      </c>
      <c r="B49" s="24" t="s">
        <v>42</v>
      </c>
    </row>
    <row r="50" spans="1:7" ht="13.5" customHeight="1">
      <c r="A50" s="4" t="s">
        <v>56</v>
      </c>
      <c r="B50" s="7">
        <v>2500</v>
      </c>
    </row>
    <row r="51" spans="1:7" ht="13.5" customHeight="1">
      <c r="A51" s="4" t="s">
        <v>4</v>
      </c>
      <c r="B51" s="5"/>
    </row>
    <row r="52" spans="1:7" ht="13.5" customHeight="1">
      <c r="A52" s="4" t="s">
        <v>86</v>
      </c>
      <c r="B52" s="7">
        <v>-786.32</v>
      </c>
    </row>
    <row r="53" spans="1:7" ht="13.5" customHeight="1">
      <c r="A53" s="4" t="s">
        <v>87</v>
      </c>
      <c r="B53" s="7">
        <v>-1235.56</v>
      </c>
    </row>
    <row r="54" spans="1:7" ht="13.5" customHeight="1">
      <c r="A54" s="6" t="s">
        <v>8</v>
      </c>
      <c r="B54" s="5">
        <f>SUM(B50:B53)</f>
        <v>478.11999999999989</v>
      </c>
    </row>
    <row r="55" spans="1:7" ht="13.5" customHeight="1">
      <c r="A55" s="6"/>
      <c r="B55" s="5"/>
    </row>
    <row r="56" spans="1:7" ht="13.5" customHeight="1">
      <c r="A56" s="31" t="s">
        <v>88</v>
      </c>
      <c r="B56" s="5"/>
    </row>
    <row r="57" spans="1:7" ht="24">
      <c r="A57" s="72" t="s">
        <v>115</v>
      </c>
      <c r="B57" s="73" t="s">
        <v>116</v>
      </c>
    </row>
    <row r="58" spans="1:7" ht="13.5" customHeight="1">
      <c r="A58" s="9" t="s">
        <v>1</v>
      </c>
      <c r="B58" s="7">
        <v>35000</v>
      </c>
    </row>
    <row r="59" spans="1:7" ht="13.5" customHeight="1">
      <c r="A59" s="41" t="s">
        <v>4</v>
      </c>
      <c r="B59" s="5"/>
    </row>
    <row r="60" spans="1:7" ht="13.5" customHeight="1">
      <c r="A60" s="22" t="s">
        <v>8</v>
      </c>
      <c r="B60" s="5"/>
    </row>
    <row r="61" spans="1:7" s="21" customFormat="1" ht="13.5" customHeight="1">
      <c r="B61" s="18"/>
      <c r="C61" s="11"/>
      <c r="D61" s="11"/>
      <c r="F61" s="11"/>
      <c r="G61" s="11"/>
    </row>
    <row r="62" spans="1:7" ht="13.5" customHeight="1">
      <c r="A62" s="12" t="s">
        <v>94</v>
      </c>
      <c r="B62" s="24" t="s">
        <v>89</v>
      </c>
    </row>
    <row r="63" spans="1:7" ht="13.5" customHeight="1">
      <c r="A63" s="4" t="s">
        <v>1</v>
      </c>
      <c r="B63" s="7">
        <v>10000</v>
      </c>
    </row>
    <row r="64" spans="1:7" ht="13.5" customHeight="1">
      <c r="A64" s="4" t="s">
        <v>90</v>
      </c>
      <c r="B64" s="7">
        <v>-10000</v>
      </c>
    </row>
    <row r="65" spans="1:7" ht="13.5" customHeight="1">
      <c r="A65" s="2" t="s">
        <v>8</v>
      </c>
      <c r="B65" s="5">
        <f>SUM(B63:B64)</f>
        <v>0</v>
      </c>
    </row>
    <row r="66" spans="1:7" ht="13.5" customHeight="1">
      <c r="A66" s="23"/>
      <c r="B66" s="5"/>
    </row>
    <row r="67" spans="1:7" s="21" customFormat="1" ht="13.5" customHeight="1">
      <c r="A67" s="31" t="s">
        <v>91</v>
      </c>
      <c r="B67" s="18"/>
      <c r="C67" s="11"/>
      <c r="D67" s="11"/>
      <c r="F67" s="11"/>
      <c r="G67" s="11"/>
    </row>
    <row r="68" spans="1:7" ht="13.5" customHeight="1">
      <c r="A68" s="12" t="s">
        <v>92</v>
      </c>
      <c r="B68" s="24" t="s">
        <v>46</v>
      </c>
    </row>
    <row r="69" spans="1:7" ht="13.5" customHeight="1">
      <c r="A69" s="4" t="s">
        <v>1</v>
      </c>
      <c r="B69" s="7">
        <v>3090</v>
      </c>
    </row>
    <row r="70" spans="1:7" ht="13.5" customHeight="1">
      <c r="A70" s="4" t="s">
        <v>95</v>
      </c>
      <c r="B70" s="7">
        <v>-2760.8</v>
      </c>
    </row>
    <row r="71" spans="1:7" ht="13.5" customHeight="1">
      <c r="A71" s="2" t="s">
        <v>8</v>
      </c>
      <c r="B71" s="5">
        <f>SUM(B69:B70)</f>
        <v>329.19999999999982</v>
      </c>
    </row>
    <row r="72" spans="1:7" ht="13.5" customHeight="1">
      <c r="B72" s="5"/>
    </row>
    <row r="73" spans="1:7" ht="33" customHeight="1">
      <c r="A73" s="28" t="s">
        <v>160</v>
      </c>
      <c r="B73" s="5"/>
    </row>
    <row r="74" spans="1:7" ht="13.5" customHeight="1">
      <c r="A74" s="74" t="s">
        <v>161</v>
      </c>
      <c r="B74" s="76" t="s">
        <v>3</v>
      </c>
      <c r="C74" s="76" t="s">
        <v>148</v>
      </c>
      <c r="D74" s="76" t="s">
        <v>163</v>
      </c>
    </row>
    <row r="75" spans="1:7" ht="13.5" customHeight="1">
      <c r="A75" s="23" t="s">
        <v>162</v>
      </c>
    </row>
    <row r="76" spans="1:7" ht="12" customHeight="1">
      <c r="A76" s="4" t="s">
        <v>1</v>
      </c>
      <c r="B76" s="7">
        <v>4000</v>
      </c>
    </row>
    <row r="77" spans="1:7" ht="24">
      <c r="A77" s="4" t="s">
        <v>4</v>
      </c>
      <c r="B77" s="5"/>
      <c r="C77" s="1">
        <v>-1692</v>
      </c>
      <c r="D77" s="16" t="s">
        <v>164</v>
      </c>
    </row>
    <row r="78" spans="1:7">
      <c r="A78" s="2" t="s">
        <v>30</v>
      </c>
      <c r="B78" s="5">
        <f>SUM(B76:B77)</f>
        <v>4000</v>
      </c>
      <c r="C78" s="1">
        <f>SUM(C77:C77)</f>
        <v>-1692</v>
      </c>
    </row>
    <row r="79" spans="1:7">
      <c r="A79" s="2" t="s">
        <v>159</v>
      </c>
      <c r="B79" s="5">
        <f>B78</f>
        <v>4000</v>
      </c>
      <c r="C79" s="5">
        <f>B79+C78</f>
        <v>2308</v>
      </c>
    </row>
    <row r="80" spans="1:7">
      <c r="A80" s="4"/>
      <c r="B80" s="5"/>
    </row>
    <row r="81" spans="1:7" ht="30">
      <c r="A81" s="28" t="s">
        <v>96</v>
      </c>
      <c r="B81" s="1"/>
    </row>
    <row r="82" spans="1:7" s="21" customFormat="1">
      <c r="A82" s="31" t="s">
        <v>29</v>
      </c>
      <c r="C82" s="11"/>
      <c r="D82" s="11"/>
      <c r="F82" s="11"/>
      <c r="G82" s="11"/>
    </row>
    <row r="83" spans="1:7">
      <c r="A83" s="10" t="s">
        <v>31</v>
      </c>
      <c r="B83" s="24" t="s">
        <v>3</v>
      </c>
      <c r="E83" s="1"/>
    </row>
    <row r="84" spans="1:7">
      <c r="A84" s="4" t="s">
        <v>1</v>
      </c>
      <c r="B84" s="1">
        <v>8963</v>
      </c>
      <c r="E84" s="1"/>
    </row>
    <row r="85" spans="1:7">
      <c r="A85" s="4" t="s">
        <v>4</v>
      </c>
      <c r="B85" s="1">
        <v>-9077.0499999999993</v>
      </c>
      <c r="E85" s="1"/>
    </row>
    <row r="86" spans="1:7">
      <c r="A86" s="2" t="s">
        <v>30</v>
      </c>
      <c r="B86" s="5">
        <f>SUM(B84:B85)</f>
        <v>-114.04999999999927</v>
      </c>
      <c r="E86" s="1"/>
    </row>
    <row r="87" spans="1:7">
      <c r="A87" s="2"/>
      <c r="B87" s="5"/>
      <c r="E87" s="1"/>
    </row>
    <row r="88" spans="1:7">
      <c r="A88" s="2" t="s">
        <v>97</v>
      </c>
      <c r="B88" s="5"/>
      <c r="E88" s="1"/>
    </row>
    <row r="89" spans="1:7">
      <c r="A89" s="12" t="s">
        <v>100</v>
      </c>
      <c r="B89" s="75" t="s">
        <v>42</v>
      </c>
      <c r="C89" s="76" t="s">
        <v>47</v>
      </c>
      <c r="D89" s="76" t="s">
        <v>2</v>
      </c>
      <c r="E89" s="76" t="s">
        <v>3</v>
      </c>
      <c r="F89" s="76" t="s">
        <v>149</v>
      </c>
      <c r="G89" s="76" t="s">
        <v>148</v>
      </c>
    </row>
    <row r="90" spans="1:7">
      <c r="A90" s="4" t="s">
        <v>98</v>
      </c>
      <c r="B90" s="7">
        <v>100000</v>
      </c>
      <c r="D90" s="7">
        <v>52500</v>
      </c>
      <c r="E90" s="7">
        <v>52500</v>
      </c>
      <c r="F90" s="7">
        <v>37500</v>
      </c>
      <c r="G90" s="7">
        <v>37500</v>
      </c>
    </row>
    <row r="91" spans="1:7">
      <c r="A91" s="9" t="s">
        <v>153</v>
      </c>
      <c r="E91" s="1"/>
    </row>
    <row r="92" spans="1:7">
      <c r="A92" s="8" t="s">
        <v>156</v>
      </c>
      <c r="C92" s="7">
        <v>-1791.99</v>
      </c>
      <c r="D92" s="7">
        <v>-2600</v>
      </c>
      <c r="E92" s="1">
        <v>-1791.99</v>
      </c>
      <c r="F92" s="1">
        <v>-1300</v>
      </c>
      <c r="G92" s="1">
        <v>-611.99</v>
      </c>
    </row>
    <row r="93" spans="1:7">
      <c r="A93" s="8" t="s">
        <v>154</v>
      </c>
      <c r="B93" s="7"/>
      <c r="D93" s="1">
        <v>-7889.85</v>
      </c>
      <c r="E93" s="1"/>
    </row>
    <row r="94" spans="1:7">
      <c r="A94" s="8" t="s">
        <v>155</v>
      </c>
      <c r="B94" s="7"/>
      <c r="D94" s="1">
        <f>-(1947.36*3)</f>
        <v>-5842.08</v>
      </c>
      <c r="E94" s="1">
        <f>-(1947.36*3+2524.4+1961.59*2)</f>
        <v>-12289.66</v>
      </c>
      <c r="F94" s="1">
        <v>-14120.42</v>
      </c>
      <c r="G94" s="1">
        <v>-17387.650000000001</v>
      </c>
    </row>
    <row r="95" spans="1:7">
      <c r="A95" s="2" t="s">
        <v>30</v>
      </c>
      <c r="B95" s="5">
        <f t="shared" ref="B95:G95" si="0">SUM(B90:B94)</f>
        <v>100000</v>
      </c>
      <c r="C95" s="5">
        <f t="shared" si="0"/>
        <v>-1791.99</v>
      </c>
      <c r="D95" s="5">
        <f t="shared" si="0"/>
        <v>36168.07</v>
      </c>
      <c r="E95" s="5">
        <f t="shared" si="0"/>
        <v>38418.350000000006</v>
      </c>
      <c r="F95" s="5">
        <f t="shared" si="0"/>
        <v>22079.58</v>
      </c>
      <c r="G95" s="5">
        <f t="shared" si="0"/>
        <v>19500.36</v>
      </c>
    </row>
    <row r="96" spans="1:7">
      <c r="A96" s="2" t="s">
        <v>159</v>
      </c>
      <c r="B96" s="5">
        <f>B95</f>
        <v>100000</v>
      </c>
      <c r="C96" s="5">
        <f>B96+C95</f>
        <v>98208.01</v>
      </c>
      <c r="D96" s="5">
        <f>C96+D95</f>
        <v>134376.07999999999</v>
      </c>
      <c r="E96" s="5">
        <f>D96+E95</f>
        <v>172794.43</v>
      </c>
      <c r="F96" s="5">
        <f>E96+F95</f>
        <v>194874.01</v>
      </c>
      <c r="G96" s="5">
        <f>F96+G95</f>
        <v>214374.37</v>
      </c>
    </row>
    <row r="97" spans="1:7">
      <c r="A97" s="2"/>
      <c r="B97" s="5"/>
      <c r="C97" s="5"/>
      <c r="D97" s="5"/>
      <c r="E97" s="5"/>
      <c r="F97" s="5"/>
      <c r="G97" s="5"/>
    </row>
    <row r="98" spans="1:7">
      <c r="A98" s="2" t="s">
        <v>99</v>
      </c>
      <c r="E98" s="1"/>
    </row>
    <row r="99" spans="1:7">
      <c r="A99" s="12" t="s">
        <v>101</v>
      </c>
      <c r="B99" s="24" t="s">
        <v>45</v>
      </c>
      <c r="E99" s="1"/>
    </row>
    <row r="100" spans="1:7">
      <c r="A100" s="4" t="s">
        <v>1</v>
      </c>
      <c r="B100" s="7">
        <v>15000</v>
      </c>
      <c r="E100" s="1"/>
    </row>
    <row r="101" spans="1:7">
      <c r="A101" s="4" t="s">
        <v>4</v>
      </c>
      <c r="B101" s="7">
        <v>-15279</v>
      </c>
      <c r="E101" s="1"/>
    </row>
    <row r="102" spans="1:7">
      <c r="A102" s="2" t="s">
        <v>8</v>
      </c>
      <c r="B102" s="5">
        <f>SUM(B100:B101)</f>
        <v>-279</v>
      </c>
      <c r="E102" s="1"/>
    </row>
    <row r="103" spans="1:7">
      <c r="A103" s="23"/>
      <c r="B103" s="5"/>
      <c r="E103" s="1"/>
    </row>
    <row r="104" spans="1:7" ht="15">
      <c r="A104" s="28" t="s">
        <v>102</v>
      </c>
      <c r="B104" s="5"/>
    </row>
    <row r="105" spans="1:7">
      <c r="A105" s="31" t="s">
        <v>103</v>
      </c>
      <c r="B105" s="18"/>
    </row>
    <row r="106" spans="1:7">
      <c r="A106" s="12" t="s">
        <v>104</v>
      </c>
      <c r="B106" s="24" t="s">
        <v>89</v>
      </c>
    </row>
    <row r="107" spans="1:7">
      <c r="A107" s="4" t="s">
        <v>1</v>
      </c>
      <c r="B107" s="7">
        <v>20000</v>
      </c>
    </row>
    <row r="108" spans="1:7">
      <c r="A108" s="4" t="s">
        <v>4</v>
      </c>
      <c r="B108" s="7">
        <v>-21505.08</v>
      </c>
    </row>
    <row r="109" spans="1:7">
      <c r="A109" s="2" t="s">
        <v>8</v>
      </c>
      <c r="B109" s="5">
        <f>SUM(B107:B108)</f>
        <v>-1505.0800000000017</v>
      </c>
    </row>
    <row r="110" spans="1:7">
      <c r="A110" s="2"/>
      <c r="B110" s="1"/>
    </row>
    <row r="111" spans="1:7">
      <c r="A111" s="2" t="s">
        <v>105</v>
      </c>
      <c r="B111" s="1"/>
    </row>
    <row r="112" spans="1:7">
      <c r="A112" s="12" t="s">
        <v>106</v>
      </c>
      <c r="B112" s="24" t="s">
        <v>45</v>
      </c>
    </row>
    <row r="113" spans="1:7">
      <c r="A113" s="4" t="s">
        <v>1</v>
      </c>
      <c r="B113" s="1">
        <v>47000</v>
      </c>
    </row>
    <row r="114" spans="1:7">
      <c r="A114" s="4" t="s">
        <v>4</v>
      </c>
      <c r="B114" s="1">
        <v>-46984.7</v>
      </c>
    </row>
    <row r="115" spans="1:7">
      <c r="A115" s="2" t="s">
        <v>8</v>
      </c>
      <c r="B115" s="5">
        <f>SUM(B113:B114)</f>
        <v>15.30000000000291</v>
      </c>
    </row>
    <row r="116" spans="1:7">
      <c r="A116" s="23"/>
      <c r="B116" s="1"/>
    </row>
    <row r="117" spans="1:7" s="21" customFormat="1" ht="24">
      <c r="A117" s="31" t="s">
        <v>32</v>
      </c>
      <c r="B117" s="11"/>
      <c r="C117" s="11"/>
      <c r="D117" s="11"/>
      <c r="F117" s="11"/>
      <c r="G117" s="11"/>
    </row>
    <row r="118" spans="1:7">
      <c r="A118" s="10" t="s">
        <v>33</v>
      </c>
      <c r="B118" s="24" t="s">
        <v>3</v>
      </c>
    </row>
    <row r="119" spans="1:7">
      <c r="A119" s="4" t="s">
        <v>1</v>
      </c>
      <c r="B119" s="1">
        <v>67046</v>
      </c>
    </row>
    <row r="120" spans="1:7">
      <c r="A120" s="4" t="s">
        <v>4</v>
      </c>
      <c r="B120" s="1">
        <v>66997</v>
      </c>
    </row>
    <row r="121" spans="1:7">
      <c r="A121" s="2" t="s">
        <v>8</v>
      </c>
      <c r="B121" s="5">
        <f>B119-B120</f>
        <v>49</v>
      </c>
    </row>
    <row r="122" spans="1:7">
      <c r="A122" s="2"/>
      <c r="B122" s="5"/>
    </row>
    <row r="123" spans="1:7" ht="15">
      <c r="A123" s="34" t="s">
        <v>107</v>
      </c>
      <c r="B123" s="1"/>
    </row>
    <row r="124" spans="1:7">
      <c r="A124" s="36" t="s">
        <v>108</v>
      </c>
      <c r="B124" s="35"/>
    </row>
    <row r="125" spans="1:7">
      <c r="A125" s="27" t="s">
        <v>109</v>
      </c>
      <c r="B125" s="40" t="s">
        <v>45</v>
      </c>
    </row>
    <row r="126" spans="1:7">
      <c r="A126" s="4" t="s">
        <v>1</v>
      </c>
      <c r="B126" s="1">
        <v>50000</v>
      </c>
    </row>
    <row r="127" spans="1:7">
      <c r="A127" s="4" t="s">
        <v>110</v>
      </c>
      <c r="B127" s="1">
        <v>-50000</v>
      </c>
    </row>
    <row r="128" spans="1:7">
      <c r="A128" s="2" t="s">
        <v>8</v>
      </c>
      <c r="B128" s="5">
        <f>SUM(B126:B127)</f>
        <v>0</v>
      </c>
    </row>
    <row r="129" spans="1:3">
      <c r="A129" s="2"/>
      <c r="B129" s="5"/>
    </row>
    <row r="130" spans="1:3">
      <c r="A130" s="27" t="s">
        <v>111</v>
      </c>
      <c r="B130" s="37" t="s">
        <v>46</v>
      </c>
    </row>
    <row r="131" spans="1:3">
      <c r="A131" s="4" t="s">
        <v>1</v>
      </c>
      <c r="B131" s="11">
        <v>20000</v>
      </c>
    </row>
    <row r="132" spans="1:3">
      <c r="A132" s="4" t="s">
        <v>112</v>
      </c>
      <c r="B132" s="1">
        <v>-20086.71</v>
      </c>
    </row>
    <row r="133" spans="1:3">
      <c r="A133" s="2" t="s">
        <v>8</v>
      </c>
      <c r="B133" s="5">
        <f>SUM(B131:B132)</f>
        <v>-86.709999999999127</v>
      </c>
    </row>
    <row r="134" spans="1:3">
      <c r="B134" s="1"/>
    </row>
    <row r="135" spans="1:3">
      <c r="A135" s="27" t="s">
        <v>114</v>
      </c>
      <c r="B135" s="37" t="s">
        <v>42</v>
      </c>
      <c r="C135" s="76" t="s">
        <v>148</v>
      </c>
    </row>
    <row r="136" spans="1:3">
      <c r="A136" s="4" t="s">
        <v>1</v>
      </c>
      <c r="B136" s="1">
        <v>135000</v>
      </c>
    </row>
    <row r="137" spans="1:3">
      <c r="A137" s="4" t="s">
        <v>112</v>
      </c>
      <c r="B137" s="1">
        <v>-123228.1</v>
      </c>
    </row>
    <row r="138" spans="1:3">
      <c r="A138" s="8" t="s">
        <v>158</v>
      </c>
      <c r="B138" s="1"/>
    </row>
    <row r="139" spans="1:3">
      <c r="A139" s="8" t="s">
        <v>157</v>
      </c>
      <c r="B139" s="1"/>
      <c r="C139" s="1">
        <v>-12328.35</v>
      </c>
    </row>
    <row r="140" spans="1:3">
      <c r="A140" s="2" t="s">
        <v>8</v>
      </c>
      <c r="B140" s="5">
        <f>SUM(B136:B137)</f>
        <v>11771.899999999994</v>
      </c>
      <c r="C140" s="5">
        <f>SUM(C136:C139)</f>
        <v>-12328.35</v>
      </c>
    </row>
    <row r="141" spans="1:3">
      <c r="A141" s="22" t="s">
        <v>159</v>
      </c>
      <c r="B141" s="5">
        <f>B140</f>
        <v>11771.899999999994</v>
      </c>
      <c r="C141" s="5">
        <f>B141+C140</f>
        <v>-556.45000000000618</v>
      </c>
    </row>
    <row r="142" spans="1:3">
      <c r="A142" s="22"/>
      <c r="B142" s="5"/>
      <c r="C142" s="5"/>
    </row>
    <row r="143" spans="1:3">
      <c r="A143" s="39" t="s">
        <v>113</v>
      </c>
      <c r="B143" s="76" t="s">
        <v>3</v>
      </c>
    </row>
    <row r="144" spans="1:3">
      <c r="A144" s="4" t="s">
        <v>1</v>
      </c>
      <c r="B144" s="1">
        <v>94500</v>
      </c>
    </row>
    <row r="145" spans="1:3">
      <c r="A145" s="4" t="s">
        <v>112</v>
      </c>
      <c r="B145" s="1">
        <v>-94432.85</v>
      </c>
    </row>
    <row r="146" spans="1:3">
      <c r="A146" s="2" t="s">
        <v>8</v>
      </c>
      <c r="B146" s="5">
        <f>SUM(B144:B145)</f>
        <v>67.149999999994179</v>
      </c>
    </row>
    <row r="148" spans="1:3">
      <c r="A148" s="31" t="s">
        <v>28</v>
      </c>
      <c r="B148" s="11"/>
    </row>
    <row r="149" spans="1:3">
      <c r="A149" s="10" t="s">
        <v>27</v>
      </c>
      <c r="B149" s="73" t="s">
        <v>46</v>
      </c>
      <c r="C149" s="73" t="s">
        <v>3</v>
      </c>
    </row>
    <row r="150" spans="1:3">
      <c r="A150" s="4" t="s">
        <v>1</v>
      </c>
      <c r="B150" s="1">
        <v>18000</v>
      </c>
      <c r="C150" s="1">
        <v>106000</v>
      </c>
    </row>
    <row r="151" spans="1:3">
      <c r="A151" s="4" t="s">
        <v>4</v>
      </c>
      <c r="C151" s="1">
        <v>-126459.44</v>
      </c>
    </row>
    <row r="152" spans="1:3">
      <c r="A152" s="2" t="s">
        <v>8</v>
      </c>
      <c r="B152" s="5">
        <f>SUM(B150:B151)</f>
        <v>18000</v>
      </c>
      <c r="C152" s="5">
        <f>SUM(C150:C151)</f>
        <v>-20459.440000000002</v>
      </c>
    </row>
    <row r="153" spans="1:3">
      <c r="A153" s="22" t="s">
        <v>159</v>
      </c>
      <c r="B153" s="5">
        <f>B152</f>
        <v>18000</v>
      </c>
      <c r="C153" s="5">
        <f>B153+C152</f>
        <v>-2459.4400000000023</v>
      </c>
    </row>
    <row r="157" spans="1:3">
      <c r="B157" s="38"/>
    </row>
    <row r="158" spans="1:3">
      <c r="B158" s="1"/>
    </row>
    <row r="159" spans="1:3">
      <c r="B159" s="5"/>
    </row>
  </sheetData>
  <mergeCells count="1">
    <mergeCell ref="A23:B23"/>
  </mergeCells>
  <phoneticPr fontId="1" type="noConversion"/>
  <pageMargins left="0.78740157480314965" right="0.78740157480314965" top="0.51181102362204722" bottom="0.55118110236220474" header="0.23622047244094491" footer="0.31496062992125984"/>
  <pageSetup paperSize="9" scale="58" orientation="portrait"/>
  <headerFooter>
    <oddFooter>Erstellt von heisenb &amp;D&amp;RSeite &amp;P</oddFooter>
  </headerFooter>
  <rowBreaks count="1" manualBreakCount="1">
    <brk id="72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E24" sqref="E24"/>
    </sheetView>
  </sheetViews>
  <sheetFormatPr baseColWidth="10" defaultRowHeight="12" x14ac:dyDescent="0"/>
  <cols>
    <col min="1" max="1" width="27" customWidth="1"/>
    <col min="2" max="3" width="14.5" customWidth="1"/>
  </cols>
  <sheetData>
    <row r="1" spans="1:3">
      <c r="A1" s="53" t="s">
        <v>141</v>
      </c>
      <c r="B1" s="53"/>
      <c r="C1" s="53"/>
    </row>
    <row r="2" spans="1:3">
      <c r="A2" s="53"/>
      <c r="B2" s="53"/>
      <c r="C2" s="53"/>
    </row>
    <row r="3" spans="1:3" ht="24">
      <c r="A3" s="53" t="s">
        <v>140</v>
      </c>
      <c r="B3" s="53"/>
      <c r="C3" s="53"/>
    </row>
    <row r="4" spans="1:3">
      <c r="A4" s="53" t="s">
        <v>139</v>
      </c>
      <c r="B4" s="53"/>
      <c r="C4" s="53"/>
    </row>
    <row r="5" spans="1:3">
      <c r="A5" s="53" t="s">
        <v>138</v>
      </c>
      <c r="B5" s="35"/>
      <c r="C5" s="35"/>
    </row>
    <row r="6" spans="1:3">
      <c r="A6" s="53" t="s">
        <v>137</v>
      </c>
      <c r="B6" s="35"/>
      <c r="C6" s="35"/>
    </row>
    <row r="7" spans="1:3">
      <c r="A7" s="53" t="s">
        <v>136</v>
      </c>
      <c r="B7" s="35"/>
      <c r="C7" s="35"/>
    </row>
    <row r="8" spans="1:3">
      <c r="A8" s="53" t="s">
        <v>135</v>
      </c>
      <c r="B8" s="35"/>
      <c r="C8" s="35"/>
    </row>
    <row r="9" spans="1:3" ht="24">
      <c r="A9" s="53" t="s">
        <v>134</v>
      </c>
      <c r="B9" s="35"/>
      <c r="C9" s="35"/>
    </row>
    <row r="10" spans="1:3">
      <c r="A10" s="54" t="s">
        <v>133</v>
      </c>
      <c r="B10" s="35"/>
      <c r="C10" s="35"/>
    </row>
    <row r="11" spans="1:3">
      <c r="A11" s="53"/>
      <c r="B11" s="35"/>
      <c r="C11" s="35"/>
    </row>
    <row r="12" spans="1:3">
      <c r="A12" s="53"/>
      <c r="B12" s="35"/>
      <c r="C12" s="35"/>
    </row>
    <row r="13" spans="1:3">
      <c r="A13" s="53" t="s">
        <v>132</v>
      </c>
      <c r="B13" s="35"/>
      <c r="C13" s="35"/>
    </row>
    <row r="14" spans="1:3">
      <c r="A14" s="53" t="s">
        <v>131</v>
      </c>
      <c r="B14" s="35"/>
      <c r="C14" s="35"/>
    </row>
    <row r="15" spans="1:3">
      <c r="A15" s="53" t="s">
        <v>130</v>
      </c>
      <c r="B15" s="35"/>
      <c r="C15" s="35"/>
    </row>
    <row r="16" spans="1:3">
      <c r="A16" s="53" t="s">
        <v>129</v>
      </c>
      <c r="B16" s="35"/>
      <c r="C16" s="35"/>
    </row>
    <row r="17" spans="1:3">
      <c r="A17" s="53" t="s">
        <v>128</v>
      </c>
      <c r="B17" s="35"/>
      <c r="C17" s="35"/>
    </row>
    <row r="18" spans="1:3">
      <c r="A18" s="53" t="s">
        <v>127</v>
      </c>
      <c r="B18" s="35"/>
      <c r="C18" s="35"/>
    </row>
  </sheetData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 ohne URZ</vt:lpstr>
      <vt:lpstr>URZ</vt:lpstr>
      <vt:lpstr>Fakultäten</vt:lpstr>
      <vt:lpstr>Legende</vt:lpstr>
    </vt:vector>
  </TitlesOfParts>
  <Company>Uni Heidelberg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heisenb</dc:creator>
  <cp:lastModifiedBy>Christian Watzke</cp:lastModifiedBy>
  <cp:lastPrinted>2012-06-13T10:24:34Z</cp:lastPrinted>
  <dcterms:created xsi:type="dcterms:W3CDTF">2011-06-29T09:24:55Z</dcterms:created>
  <dcterms:modified xsi:type="dcterms:W3CDTF">2012-09-28T11:37:38Z</dcterms:modified>
</cp:coreProperties>
</file>